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ghi Quyết về Công tác QLBVR\"/>
    </mc:Choice>
  </mc:AlternateContent>
  <bookViews>
    <workbookView xWindow="0" yWindow="0" windowWidth="28800" windowHeight="12315" activeTab="5"/>
  </bookViews>
  <sheets>
    <sheet name="Biểu 01;Tuyên truyền" sheetId="5" r:id="rId1"/>
    <sheet name="Biểu 02; khoán BVR" sheetId="8" r:id="rId2"/>
    <sheet name="Biểu 03 FSC" sheetId="4" r:id="rId3"/>
    <sheet name="Biểu 4;Trồng gỗ lớn" sheetId="3" r:id="rId4"/>
    <sheet name="Biểu 05,06 đường băng cản lửa" sheetId="6" r:id="rId5"/>
    <sheet name="Biểu 07 trồng cây phân tán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4" l="1"/>
  <c r="N8" i="4"/>
  <c r="M7" i="4"/>
  <c r="M10" i="4"/>
  <c r="L18" i="6"/>
  <c r="N18" i="6" s="1"/>
  <c r="J18" i="6"/>
  <c r="H18" i="6"/>
  <c r="F18" i="6"/>
  <c r="N17" i="6"/>
  <c r="T11" i="8"/>
  <c r="Q11" i="8"/>
  <c r="N11" i="8"/>
  <c r="K11" i="8"/>
  <c r="H11" i="8"/>
  <c r="E11" i="8" s="1"/>
  <c r="F11" i="8"/>
  <c r="D11" i="8"/>
  <c r="T10" i="8"/>
  <c r="T9" i="8" s="1"/>
  <c r="Q10" i="8"/>
  <c r="Q9" i="8" s="1"/>
  <c r="N10" i="8"/>
  <c r="N9" i="8" s="1"/>
  <c r="K10" i="8"/>
  <c r="K9" i="8" s="1"/>
  <c r="K12" i="8" s="1"/>
  <c r="H10" i="8"/>
  <c r="E10" i="8" s="1"/>
  <c r="F10" i="8"/>
  <c r="D10" i="8"/>
  <c r="D9" i="8" s="1"/>
  <c r="U9" i="8"/>
  <c r="S9" i="8"/>
  <c r="R9" i="8"/>
  <c r="P9" i="8"/>
  <c r="P12" i="8" s="1"/>
  <c r="O9" i="8"/>
  <c r="M9" i="8"/>
  <c r="L9" i="8"/>
  <c r="L12" i="8" s="1"/>
  <c r="J9" i="8"/>
  <c r="I9" i="8"/>
  <c r="H9" i="8"/>
  <c r="H12" i="8" s="1"/>
  <c r="G9" i="8"/>
  <c r="T8" i="8"/>
  <c r="T7" i="8" s="1"/>
  <c r="Q8" i="8"/>
  <c r="N8" i="8"/>
  <c r="K8" i="8"/>
  <c r="K7" i="8" s="1"/>
  <c r="H8" i="8"/>
  <c r="H7" i="8" s="1"/>
  <c r="F8" i="8"/>
  <c r="D8" i="8"/>
  <c r="D7" i="8" s="1"/>
  <c r="U7" i="8"/>
  <c r="S7" i="8"/>
  <c r="R7" i="8"/>
  <c r="R12" i="8" s="1"/>
  <c r="Q7" i="8"/>
  <c r="P7" i="8"/>
  <c r="O7" i="8"/>
  <c r="N7" i="8"/>
  <c r="M7" i="8"/>
  <c r="M12" i="8" s="1"/>
  <c r="L7" i="8"/>
  <c r="J7" i="8"/>
  <c r="J12" i="8" s="1"/>
  <c r="I7" i="8"/>
  <c r="F7" i="8" s="1"/>
  <c r="G7" i="8"/>
  <c r="E9" i="8" l="1"/>
  <c r="E12" i="8" s="1"/>
  <c r="E7" i="8"/>
  <c r="F9" i="8"/>
  <c r="F12" i="8" s="1"/>
  <c r="S12" i="8"/>
  <c r="N12" i="8"/>
  <c r="U12" i="8"/>
  <c r="O12" i="8"/>
  <c r="Q12" i="8"/>
  <c r="G12" i="8"/>
  <c r="D12" i="8"/>
  <c r="T12" i="8"/>
  <c r="I12" i="8"/>
  <c r="E8" i="8"/>
  <c r="G24" i="7"/>
  <c r="F24" i="7"/>
  <c r="E24" i="7"/>
  <c r="D24" i="7"/>
  <c r="C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24" i="7" s="1"/>
  <c r="M8" i="6" l="1"/>
  <c r="O9" i="6"/>
  <c r="N9" i="6"/>
  <c r="D14" i="4"/>
  <c r="E14" i="4"/>
  <c r="F14" i="4"/>
  <c r="G14" i="4"/>
  <c r="C14" i="4"/>
  <c r="H7" i="4"/>
  <c r="H8" i="4"/>
  <c r="H9" i="4"/>
  <c r="H10" i="4"/>
  <c r="H11" i="4"/>
  <c r="H12" i="4"/>
  <c r="H13" i="4"/>
  <c r="E8" i="6"/>
  <c r="F8" i="6"/>
  <c r="G8" i="6"/>
  <c r="H8" i="6"/>
  <c r="I8" i="6"/>
  <c r="J8" i="6"/>
  <c r="K8" i="6"/>
  <c r="L8" i="6"/>
  <c r="D8" i="6"/>
  <c r="P9" i="6"/>
  <c r="P8" i="6" l="1"/>
  <c r="O8" i="6"/>
  <c r="N8" i="6"/>
  <c r="H14" i="4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7" i="3"/>
  <c r="H24" i="5"/>
  <c r="E24" i="5"/>
  <c r="D24" i="5"/>
  <c r="K7" i="5"/>
  <c r="G24" i="5"/>
  <c r="F24" i="5"/>
  <c r="I18" i="5" l="1"/>
  <c r="I7" i="5"/>
  <c r="I16" i="5"/>
  <c r="I14" i="5"/>
  <c r="I20" i="5"/>
  <c r="I10" i="5"/>
  <c r="D24" i="3"/>
  <c r="E24" i="3"/>
  <c r="F24" i="3"/>
  <c r="G24" i="3"/>
  <c r="C2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7" i="3"/>
  <c r="D8" i="3"/>
  <c r="H8" i="3" s="1"/>
  <c r="D9" i="3"/>
  <c r="H9" i="3" s="1"/>
  <c r="D10" i="3"/>
  <c r="D11" i="3"/>
  <c r="D12" i="3"/>
  <c r="H12" i="3" s="1"/>
  <c r="D13" i="3"/>
  <c r="H13" i="3" s="1"/>
  <c r="D14" i="3"/>
  <c r="D15" i="3"/>
  <c r="D16" i="3"/>
  <c r="H16" i="3" s="1"/>
  <c r="D17" i="3"/>
  <c r="H17" i="3" s="1"/>
  <c r="D18" i="3"/>
  <c r="D19" i="3"/>
  <c r="D20" i="3"/>
  <c r="H20" i="3" s="1"/>
  <c r="D21" i="3"/>
  <c r="H21" i="3" s="1"/>
  <c r="D22" i="3"/>
  <c r="D23" i="3"/>
  <c r="D7" i="3"/>
  <c r="H7" i="3" s="1"/>
  <c r="J7" i="3" s="1"/>
  <c r="C8" i="3"/>
  <c r="C9" i="3"/>
  <c r="C10" i="3"/>
  <c r="H10" i="3" s="1"/>
  <c r="C11" i="3"/>
  <c r="H11" i="3" s="1"/>
  <c r="C12" i="3"/>
  <c r="C13" i="3"/>
  <c r="C14" i="3"/>
  <c r="H14" i="3" s="1"/>
  <c r="C15" i="3"/>
  <c r="H15" i="3" s="1"/>
  <c r="C16" i="3"/>
  <c r="C17" i="3"/>
  <c r="C18" i="3"/>
  <c r="H18" i="3" s="1"/>
  <c r="C19" i="3"/>
  <c r="H19" i="3" s="1"/>
  <c r="C20" i="3"/>
  <c r="C21" i="3"/>
  <c r="C22" i="3"/>
  <c r="H22" i="3" s="1"/>
  <c r="C23" i="3"/>
  <c r="H23" i="3" s="1"/>
  <c r="C7" i="3"/>
  <c r="H24" i="3" l="1"/>
  <c r="I24" i="5"/>
</calcChain>
</file>

<file path=xl/sharedStrings.xml><?xml version="1.0" encoding="utf-8"?>
<sst xmlns="http://schemas.openxmlformats.org/spreadsheetml/2006/main" count="181" uniqueCount="75">
  <si>
    <t>TT</t>
  </si>
  <si>
    <t>Tuấn Đạo</t>
  </si>
  <si>
    <t>Vĩnh An</t>
  </si>
  <si>
    <t>Lệ Viễn</t>
  </si>
  <si>
    <t>Thanh Luận</t>
  </si>
  <si>
    <t>TT. An Châu</t>
  </si>
  <si>
    <t>Vân Sơn</t>
  </si>
  <si>
    <t>Yên Định</t>
  </si>
  <si>
    <t>TT. Tây Yên Tử</t>
  </si>
  <si>
    <t>Cẩm Đàn</t>
  </si>
  <si>
    <t>Dương Hưu</t>
  </si>
  <si>
    <t>Hữu Sản</t>
  </si>
  <si>
    <t>Long Sơn</t>
  </si>
  <si>
    <t>An Lạc</t>
  </si>
  <si>
    <t>An Bá</t>
  </si>
  <si>
    <t>Phúc Sơn</t>
  </si>
  <si>
    <t>Tổng</t>
  </si>
  <si>
    <t>Cộng</t>
  </si>
  <si>
    <t>Giáo Liêm</t>
  </si>
  <si>
    <t>Đại Sơn</t>
  </si>
  <si>
    <r>
      <t>2021</t>
    </r>
    <r>
      <rPr>
        <b/>
        <sz val="14"/>
        <color theme="0"/>
        <rFont val="Times New Roman"/>
        <family val="2"/>
      </rPr>
      <t>.</t>
    </r>
  </si>
  <si>
    <r>
      <rPr>
        <b/>
        <sz val="14"/>
        <color theme="0"/>
        <rFont val="Times New Roman"/>
        <family val="2"/>
      </rPr>
      <t>.</t>
    </r>
    <r>
      <rPr>
        <b/>
        <sz val="14"/>
        <color theme="1"/>
        <rFont val="Times New Roman"/>
        <family val="2"/>
      </rPr>
      <t>2022</t>
    </r>
  </si>
  <si>
    <t xml:space="preserve">                Năm</t>
  </si>
  <si>
    <t xml:space="preserve">     Xã</t>
  </si>
  <si>
    <t xml:space="preserve"> ĐVT: ha </t>
  </si>
  <si>
    <t>Cụm</t>
  </si>
  <si>
    <t>Ha</t>
  </si>
  <si>
    <t>Tr. Đồng</t>
  </si>
  <si>
    <t>Đơn 
 vị</t>
  </si>
  <si>
    <t>Tỉnh</t>
  </si>
  <si>
    <t>Huyện</t>
  </si>
  <si>
    <t>Nội dung</t>
  </si>
  <si>
    <t>Kinh phí</t>
  </si>
  <si>
    <t xml:space="preserve">Kinh phí </t>
  </si>
  <si>
    <t>Nguồn  
 vốn</t>
  </si>
  <si>
    <t>Khối lượng  
thực hiện</t>
  </si>
  <si>
    <t>Đơn giá thực hiện 1 ha</t>
  </si>
  <si>
    <t>đồng/ha</t>
  </si>
  <si>
    <t xml:space="preserve"> ĐVT: 1.000 Cây </t>
  </si>
  <si>
    <t>Xã</t>
  </si>
  <si>
    <r>
      <t>2021</t>
    </r>
    <r>
      <rPr>
        <b/>
        <sz val="14"/>
        <color theme="0"/>
        <rFont val="Times New Roman"/>
        <family val="1"/>
      </rPr>
      <t>.</t>
    </r>
  </si>
  <si>
    <r>
      <rPr>
        <b/>
        <sz val="14"/>
        <color theme="0"/>
        <rFont val="Times New Roman"/>
        <family val="1"/>
      </rPr>
      <t>.</t>
    </r>
    <r>
      <rPr>
        <b/>
        <sz val="14"/>
        <color theme="1"/>
        <rFont val="Times New Roman"/>
        <family val="1"/>
      </rPr>
      <t>2022</t>
    </r>
  </si>
  <si>
    <t xml:space="preserve"> ĐVT: Lớp</t>
  </si>
  <si>
    <t xml:space="preserve">Biểu 01: Kế hoạch hội nghị tập huấn chuyển giao khoa học cộng nghệ giai đoạn 2021- 2025 </t>
  </si>
  <si>
    <t>STT</t>
  </si>
  <si>
    <t>Nội Dung</t>
  </si>
  <si>
    <t>Đơn vị</t>
  </si>
  <si>
    <t>Trong đó</t>
  </si>
  <si>
    <t>Diện tích</t>
  </si>
  <si>
    <t>Kinh phí
(Tr.đồng)</t>
  </si>
  <si>
    <t>Số lượt hộ thụ hưởng</t>
  </si>
  <si>
    <t>Số hộ thụ hưởng</t>
  </si>
  <si>
    <t>I</t>
  </si>
  <si>
    <t>Hỗ trợ bảo vệ rừng tự nhiên</t>
  </si>
  <si>
    <t>Đối với cộng đồng dân cư</t>
  </si>
  <si>
    <t>II</t>
  </si>
  <si>
    <t>Rừng đặc dụng</t>
  </si>
  <si>
    <t>Rừng phòng hộ</t>
  </si>
  <si>
    <t>Tổng cộng</t>
  </si>
  <si>
    <t>(Kèm theo Kế hoạch số:            /KH-UBND ngày        tháng      năm 2021 của UBND huyện Sơn Động)</t>
  </si>
  <si>
    <t xml:space="preserve">
Biểu 02: Hỗ trợ bảo vệ, khoán bảo vệ rừng giai đoạn 2021-2025</t>
  </si>
  <si>
    <t>Hỗ trợ khoán bảo  
vệ rừng tự nhiên</t>
  </si>
  <si>
    <t xml:space="preserve">Biểu 04: Kế hoạch trồng cây gỗ lớn các xã, thị trấn  giai đoạn 2021- 2025 </t>
  </si>
  <si>
    <t>Biểu 03: Kế hoạch thực hiện trồng rừng kinh tế cấp chứng chỉ FSC giai đoạn 2021-2025</t>
  </si>
  <si>
    <t>Km</t>
  </si>
  <si>
    <t>Đơn giá thực hiện 1ha là 12.200.000 đồng</t>
  </si>
  <si>
    <t>Đơn giá thực hiện 1 km là 15.600.000 đồng</t>
  </si>
  <si>
    <t>Kinh phí từ 
 ngân sách tỉnh</t>
  </si>
  <si>
    <t>Biểu 05: Kế hoạch thực hiện hạ cấp thực bì trước mùa khô giai đoạn 2021-2025</t>
  </si>
  <si>
    <t>Biểu 06 : Kế hoạch thực hiện tu bổ đường bằng trắng giai đoạn 2021-2025</t>
  </si>
  <si>
    <t xml:space="preserve">Biểu 07: Kế hoạch trồng cây phân tán các xã, thị trấn  giai đoạn 2021- 2025 </t>
  </si>
  <si>
    <t>Tổng cộng giai đoạn 
2021-2025</t>
  </si>
  <si>
    <t>nhân dân</t>
  </si>
  <si>
    <t>nhà nước</t>
  </si>
  <si>
    <t>Doanh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</si>
</sst>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;[Red]0.00"/>
    <numFmt numFmtId="167" formatCode="0;[Red]0"/>
  </numFmts>
  <fonts count="3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.VnTime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4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2"/>
    </font>
    <font>
      <sz val="12"/>
      <color theme="0"/>
      <name val="Times New Roman"/>
      <family val="2"/>
    </font>
    <font>
      <b/>
      <sz val="14"/>
      <name val="Times New Roman"/>
      <family val="1"/>
    </font>
    <font>
      <sz val="12"/>
      <name val="Times New Roman"/>
      <family val="2"/>
    </font>
    <font>
      <sz val="14"/>
      <name val="Times New Roman"/>
      <family val="1"/>
    </font>
    <font>
      <sz val="14"/>
      <color theme="0"/>
      <name val="Times New Roman"/>
      <family val="2"/>
    </font>
    <font>
      <b/>
      <sz val="14"/>
      <color theme="0"/>
      <name val="Times New Roman"/>
      <family val="1"/>
    </font>
    <font>
      <b/>
      <sz val="14"/>
      <name val="Times New Roman"/>
      <family val="2"/>
    </font>
    <font>
      <i/>
      <sz val="12"/>
      <name val="Times New Roman"/>
      <family val="1"/>
    </font>
    <font>
      <b/>
      <sz val="11"/>
      <name val="Times New Roman"/>
      <family val="2"/>
    </font>
    <font>
      <b/>
      <sz val="10"/>
      <name val="Times New Roman"/>
      <family val="2"/>
    </font>
    <font>
      <sz val="1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2"/>
      <color theme="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0" fillId="2" borderId="0" xfId="0" applyFill="1"/>
    <xf numFmtId="165" fontId="0" fillId="2" borderId="0" xfId="1" applyNumberFormat="1" applyFont="1" applyFill="1"/>
    <xf numFmtId="0" fontId="3" fillId="2" borderId="0" xfId="0" applyFont="1" applyFill="1" applyAlignment="1"/>
    <xf numFmtId="0" fontId="5" fillId="2" borderId="0" xfId="0" applyFont="1" applyFill="1"/>
    <xf numFmtId="165" fontId="5" fillId="2" borderId="0" xfId="1" applyNumberFormat="1" applyFont="1" applyFill="1"/>
    <xf numFmtId="0" fontId="6" fillId="2" borderId="0" xfId="0" applyFont="1" applyFill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3" applyNumberFormat="1" applyFont="1" applyFill="1" applyBorder="1" applyAlignment="1">
      <alignment horizontal="left"/>
    </xf>
    <xf numFmtId="165" fontId="5" fillId="2" borderId="1" xfId="1" applyNumberFormat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vertical="center" wrapText="1"/>
    </xf>
    <xf numFmtId="165" fontId="10" fillId="2" borderId="0" xfId="1" applyNumberFormat="1" applyFont="1" applyFill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" xfId="1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165" fontId="5" fillId="2" borderId="0" xfId="0" applyNumberFormat="1" applyFont="1" applyFill="1"/>
    <xf numFmtId="0" fontId="12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3" applyNumberFormat="1" applyFont="1" applyFill="1" applyBorder="1" applyAlignment="1">
      <alignment horizontal="left" vertical="center"/>
    </xf>
    <xf numFmtId="165" fontId="11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3" fillId="2" borderId="0" xfId="0" applyFont="1" applyFill="1"/>
    <xf numFmtId="43" fontId="16" fillId="2" borderId="1" xfId="1" applyNumberFormat="1" applyFont="1" applyFill="1" applyBorder="1" applyAlignment="1">
      <alignment horizontal="center" vertical="center"/>
    </xf>
    <xf numFmtId="0" fontId="17" fillId="2" borderId="0" xfId="0" applyFont="1" applyFill="1"/>
    <xf numFmtId="165" fontId="17" fillId="2" borderId="0" xfId="1" applyNumberFormat="1" applyFont="1" applyFill="1"/>
    <xf numFmtId="165" fontId="13" fillId="2" borderId="0" xfId="1" applyNumberFormat="1" applyFont="1" applyFill="1"/>
    <xf numFmtId="0" fontId="13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5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164" fontId="5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0" fillId="3" borderId="0" xfId="0" applyFill="1"/>
    <xf numFmtId="0" fontId="11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165" fontId="9" fillId="2" borderId="1" xfId="1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3" fillId="0" borderId="1" xfId="1" applyNumberFormat="1" applyFont="1" applyBorder="1" applyAlignment="1">
      <alignment horizontal="left" vertical="center"/>
    </xf>
    <xf numFmtId="165" fontId="23" fillId="0" borderId="1" xfId="1" applyNumberFormat="1" applyFont="1" applyBorder="1" applyAlignment="1">
      <alignment horizontal="center" vertical="center"/>
    </xf>
    <xf numFmtId="164" fontId="23" fillId="0" borderId="1" xfId="1" applyNumberFormat="1" applyFont="1" applyBorder="1" applyAlignment="1">
      <alignment horizontal="right" vertical="center"/>
    </xf>
    <xf numFmtId="165" fontId="24" fillId="0" borderId="1" xfId="0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right" vertical="center"/>
    </xf>
    <xf numFmtId="165" fontId="8" fillId="0" borderId="0" xfId="1" applyNumberFormat="1" applyFont="1"/>
    <xf numFmtId="0" fontId="21" fillId="0" borderId="1" xfId="0" applyFont="1" applyBorder="1" applyAlignment="1">
      <alignment horizontal="center" vertical="top"/>
    </xf>
    <xf numFmtId="164" fontId="25" fillId="0" borderId="1" xfId="1" applyNumberFormat="1" applyFont="1" applyBorder="1" applyAlignment="1">
      <alignment horizontal="right" vertical="center"/>
    </xf>
    <xf numFmtId="165" fontId="25" fillId="0" borderId="1" xfId="1" applyNumberFormat="1" applyFont="1" applyBorder="1" applyAlignment="1">
      <alignment horizontal="right" vertical="center"/>
    </xf>
    <xf numFmtId="165" fontId="23" fillId="2" borderId="1" xfId="1" applyNumberFormat="1" applyFont="1" applyFill="1" applyBorder="1" applyAlignment="1">
      <alignment horizontal="center" vertical="top"/>
    </xf>
    <xf numFmtId="165" fontId="23" fillId="2" borderId="1" xfId="1" applyNumberFormat="1" applyFont="1" applyFill="1" applyBorder="1" applyAlignment="1">
      <alignment horizontal="left" vertical="center"/>
    </xf>
    <xf numFmtId="165" fontId="23" fillId="2" borderId="0" xfId="1" applyNumberFormat="1" applyFont="1" applyFill="1" applyBorder="1" applyAlignment="1">
      <alignment horizontal="center" vertical="center"/>
    </xf>
    <xf numFmtId="165" fontId="26" fillId="2" borderId="0" xfId="1" applyNumberFormat="1" applyFont="1" applyFill="1" applyAlignment="1">
      <alignment horizontal="right" vertical="center"/>
    </xf>
    <xf numFmtId="165" fontId="23" fillId="2" borderId="1" xfId="1" applyNumberFormat="1" applyFont="1" applyFill="1" applyBorder="1" applyAlignment="1">
      <alignment horizontal="right" vertical="center"/>
    </xf>
    <xf numFmtId="165" fontId="26" fillId="2" borderId="1" xfId="1" applyNumberFormat="1" applyFont="1" applyFill="1" applyBorder="1" applyAlignment="1">
      <alignment horizontal="right" vertical="center"/>
    </xf>
    <xf numFmtId="165" fontId="8" fillId="2" borderId="0" xfId="1" applyNumberFormat="1" applyFont="1" applyFill="1"/>
    <xf numFmtId="165" fontId="23" fillId="0" borderId="1" xfId="1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165" fontId="27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14" fillId="2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 wrapText="1"/>
    </xf>
    <xf numFmtId="164" fontId="28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65" fontId="10" fillId="2" borderId="3" xfId="1" applyNumberFormat="1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167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4" xfId="1" applyNumberFormat="1" applyFont="1" applyFill="1" applyBorder="1" applyAlignment="1">
      <alignment horizontal="center" vertical="center"/>
    </xf>
    <xf numFmtId="166" fontId="11" fillId="2" borderId="5" xfId="1" applyNumberFormat="1" applyFont="1" applyFill="1" applyBorder="1" applyAlignment="1">
      <alignment horizontal="center" vertical="center"/>
    </xf>
    <xf numFmtId="167" fontId="11" fillId="2" borderId="4" xfId="1" applyNumberFormat="1" applyFont="1" applyFill="1" applyBorder="1" applyAlignment="1">
      <alignment horizontal="center" vertical="center"/>
    </xf>
    <xf numFmtId="167" fontId="11" fillId="2" borderId="5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166" fontId="6" fillId="2" borderId="1" xfId="2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12" xfId="1" applyFont="1" applyFill="1" applyBorder="1" applyAlignment="1">
      <alignment horizontal="center" vertical="center"/>
    </xf>
    <xf numFmtId="43" fontId="6" fillId="2" borderId="13" xfId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13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43" fontId="28" fillId="2" borderId="1" xfId="1" applyNumberFormat="1" applyFont="1" applyFill="1" applyBorder="1" applyAlignment="1">
      <alignment horizontal="center" vertical="center"/>
    </xf>
    <xf numFmtId="165" fontId="10" fillId="2" borderId="3" xfId="1" applyNumberFormat="1" applyFont="1" applyFill="1" applyBorder="1" applyAlignment="1">
      <alignment horizontal="right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5" xfId="1" applyNumberFormat="1" applyFont="1" applyFill="1" applyBorder="1" applyAlignment="1">
      <alignment horizontal="center" vertical="center"/>
    </xf>
    <xf numFmtId="167" fontId="6" fillId="2" borderId="4" xfId="1" applyNumberFormat="1" applyFont="1" applyFill="1" applyBorder="1" applyAlignment="1">
      <alignment horizontal="center" vertical="center"/>
    </xf>
    <xf numFmtId="167" fontId="6" fillId="2" borderId="5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0" fontId="13" fillId="4" borderId="0" xfId="0" applyFont="1" applyFill="1" applyBorder="1"/>
    <xf numFmtId="165" fontId="13" fillId="4" borderId="0" xfId="1" applyNumberFormat="1" applyFont="1" applyFill="1" applyBorder="1"/>
    <xf numFmtId="165" fontId="17" fillId="4" borderId="0" xfId="1" applyNumberFormat="1" applyFont="1" applyFill="1" applyBorder="1" applyAlignment="1">
      <alignment vertical="center" wrapText="1"/>
    </xf>
    <xf numFmtId="0" fontId="29" fillId="4" borderId="0" xfId="0" applyFont="1" applyFill="1" applyBorder="1" applyAlignment="1"/>
    <xf numFmtId="165" fontId="13" fillId="4" borderId="0" xfId="0" applyNumberFormat="1" applyFont="1" applyFill="1" applyBorder="1"/>
    <xf numFmtId="165" fontId="17" fillId="2" borderId="0" xfId="1" applyNumberFormat="1" applyFont="1" applyFill="1" applyBorder="1"/>
    <xf numFmtId="165" fontId="13" fillId="2" borderId="0" xfId="1" applyNumberFormat="1" applyFont="1" applyFill="1" applyBorder="1"/>
    <xf numFmtId="0" fontId="13" fillId="2" borderId="0" xfId="0" applyFont="1" applyFill="1" applyBorder="1"/>
    <xf numFmtId="0" fontId="7" fillId="2" borderId="0" xfId="0" applyFont="1" applyFill="1" applyBorder="1" applyAlignment="1"/>
    <xf numFmtId="0" fontId="29" fillId="2" borderId="0" xfId="0" applyFont="1" applyFill="1" applyBorder="1" applyAlignment="1"/>
    <xf numFmtId="0" fontId="17" fillId="2" borderId="0" xfId="0" applyFont="1" applyFill="1" applyBorder="1"/>
    <xf numFmtId="165" fontId="13" fillId="2" borderId="0" xfId="0" applyNumberFormat="1" applyFont="1" applyFill="1" applyBorder="1"/>
    <xf numFmtId="165" fontId="17" fillId="2" borderId="0" xfId="1" applyNumberFormat="1" applyFont="1" applyFill="1" applyBorder="1" applyAlignment="1">
      <alignment vertical="center" wrapTex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2</xdr:col>
      <xdr:colOff>1390650</xdr:colOff>
      <xdr:row>6</xdr:row>
      <xdr:rowOff>9525</xdr:rowOff>
    </xdr:to>
    <xdr:cxnSp macro="">
      <xdr:nvCxnSpPr>
        <xdr:cNvPr id="3" name="Straight Connector 2"/>
        <xdr:cNvCxnSpPr/>
      </xdr:nvCxnSpPr>
      <xdr:spPr>
        <a:xfrm>
          <a:off x="1285875" y="962025"/>
          <a:ext cx="1381125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4</xdr:row>
      <xdr:rowOff>0</xdr:rowOff>
    </xdr:from>
    <xdr:to>
      <xdr:col>2</xdr:col>
      <xdr:colOff>0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447675" y="952500"/>
          <a:ext cx="1381125" cy="619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4</xdr:row>
      <xdr:rowOff>0</xdr:rowOff>
    </xdr:from>
    <xdr:to>
      <xdr:col>2</xdr:col>
      <xdr:colOff>0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447675" y="952500"/>
          <a:ext cx="1638300" cy="619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4</xdr:row>
      <xdr:rowOff>0</xdr:rowOff>
    </xdr:from>
    <xdr:to>
      <xdr:col>2</xdr:col>
      <xdr:colOff>0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447675" y="952500"/>
          <a:ext cx="1638300" cy="619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14</xdr:row>
      <xdr:rowOff>0</xdr:rowOff>
    </xdr:from>
    <xdr:to>
      <xdr:col>2</xdr:col>
      <xdr:colOff>0</xdr:colOff>
      <xdr:row>16</xdr:row>
      <xdr:rowOff>0</xdr:rowOff>
    </xdr:to>
    <xdr:cxnSp macro="">
      <xdr:nvCxnSpPr>
        <xdr:cNvPr id="3" name="Straight Connector 2"/>
        <xdr:cNvCxnSpPr/>
      </xdr:nvCxnSpPr>
      <xdr:spPr>
        <a:xfrm>
          <a:off x="447675" y="952500"/>
          <a:ext cx="1285875" cy="619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4</xdr:row>
      <xdr:rowOff>0</xdr:rowOff>
    </xdr:from>
    <xdr:to>
      <xdr:col>2</xdr:col>
      <xdr:colOff>0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447675" y="952500"/>
          <a:ext cx="1638300" cy="619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selection activeCell="K1" sqref="K1:R1048576"/>
    </sheetView>
  </sheetViews>
  <sheetFormatPr defaultRowHeight="15.75" x14ac:dyDescent="0.25"/>
  <cols>
    <col min="1" max="1" width="7.75" style="1" customWidth="1"/>
    <col min="2" max="2" width="9" style="1" customWidth="1"/>
    <col min="3" max="3" width="18.375" style="1" customWidth="1"/>
    <col min="4" max="4" width="10.5" style="1" customWidth="1"/>
    <col min="5" max="5" width="10.25" style="1" customWidth="1"/>
    <col min="6" max="7" width="9.75" style="2" customWidth="1"/>
    <col min="8" max="8" width="12.25" style="2" customWidth="1"/>
    <col min="9" max="9" width="14.375" style="2" customWidth="1"/>
    <col min="10" max="10" width="10.75" style="30" customWidth="1"/>
    <col min="11" max="11" width="12.625" style="163" bestFit="1" customWidth="1"/>
    <col min="12" max="18" width="9" style="162"/>
    <col min="19" max="16384" width="9" style="1"/>
  </cols>
  <sheetData>
    <row r="1" spans="1:18" ht="18.75" x14ac:dyDescent="0.3">
      <c r="B1" s="4"/>
      <c r="C1" s="4"/>
      <c r="D1" s="4"/>
      <c r="E1" s="4"/>
      <c r="F1" s="5"/>
      <c r="G1" s="5"/>
      <c r="H1" s="5"/>
      <c r="I1" s="5"/>
      <c r="J1" s="29"/>
    </row>
    <row r="2" spans="1:18" ht="18.75" x14ac:dyDescent="0.3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48"/>
      <c r="K2" s="165"/>
    </row>
    <row r="3" spans="1:18" ht="18.75" x14ac:dyDescent="0.3">
      <c r="A3" s="97" t="s">
        <v>59</v>
      </c>
      <c r="B3" s="97"/>
      <c r="C3" s="97"/>
      <c r="D3" s="97"/>
      <c r="E3" s="97"/>
      <c r="F3" s="97"/>
      <c r="G3" s="97"/>
      <c r="H3" s="97"/>
      <c r="I3" s="97"/>
      <c r="J3" s="48"/>
      <c r="K3" s="165"/>
    </row>
    <row r="4" spans="1:18" ht="18.75" x14ac:dyDescent="0.3">
      <c r="B4" s="4"/>
      <c r="C4" s="4"/>
      <c r="D4" s="4"/>
      <c r="E4" s="4"/>
      <c r="F4" s="5"/>
      <c r="G4" s="5"/>
      <c r="H4" s="98" t="s">
        <v>42</v>
      </c>
      <c r="I4" s="98"/>
      <c r="J4" s="28"/>
    </row>
    <row r="5" spans="1:18" ht="24.75" customHeight="1" x14ac:dyDescent="0.3">
      <c r="A5" s="95" t="s">
        <v>0</v>
      </c>
      <c r="B5" s="95" t="s">
        <v>25</v>
      </c>
      <c r="C5" s="47" t="s">
        <v>22</v>
      </c>
      <c r="D5" s="99" t="s">
        <v>40</v>
      </c>
      <c r="E5" s="100" t="s">
        <v>41</v>
      </c>
      <c r="F5" s="101">
        <v>2023</v>
      </c>
      <c r="G5" s="101">
        <v>2024</v>
      </c>
      <c r="H5" s="101">
        <v>2025</v>
      </c>
      <c r="I5" s="102" t="s">
        <v>16</v>
      </c>
      <c r="J5" s="28"/>
      <c r="K5" s="162"/>
    </row>
    <row r="6" spans="1:18" ht="23.25" customHeight="1" x14ac:dyDescent="0.3">
      <c r="A6" s="95"/>
      <c r="B6" s="95"/>
      <c r="C6" s="46" t="s">
        <v>39</v>
      </c>
      <c r="D6" s="99"/>
      <c r="E6" s="100"/>
      <c r="F6" s="101"/>
      <c r="G6" s="101"/>
      <c r="H6" s="101"/>
      <c r="I6" s="102"/>
      <c r="J6" s="28"/>
      <c r="K6" s="162"/>
    </row>
    <row r="7" spans="1:18" s="19" customFormat="1" ht="18.75" x14ac:dyDescent="0.3">
      <c r="A7" s="20">
        <v>1</v>
      </c>
      <c r="B7" s="96">
        <v>1</v>
      </c>
      <c r="C7" s="21" t="s">
        <v>1</v>
      </c>
      <c r="D7" s="93">
        <v>1</v>
      </c>
      <c r="E7" s="93">
        <v>1</v>
      </c>
      <c r="F7" s="93">
        <v>1</v>
      </c>
      <c r="G7" s="93">
        <v>1</v>
      </c>
      <c r="H7" s="93">
        <v>1</v>
      </c>
      <c r="I7" s="92">
        <f>D7+E7+F7+G7+H7</f>
        <v>5</v>
      </c>
      <c r="J7" s="28">
        <v>3</v>
      </c>
      <c r="K7" s="166" t="e">
        <f>#REF!</f>
        <v>#REF!</v>
      </c>
      <c r="L7" s="164">
        <v>51</v>
      </c>
      <c r="M7" s="164">
        <v>51</v>
      </c>
      <c r="N7" s="164">
        <v>51</v>
      </c>
      <c r="O7" s="164">
        <v>81</v>
      </c>
      <c r="P7" s="164">
        <v>71</v>
      </c>
      <c r="Q7" s="162"/>
      <c r="R7" s="162"/>
    </row>
    <row r="8" spans="1:18" s="19" customFormat="1" ht="18.75" x14ac:dyDescent="0.3">
      <c r="A8" s="20">
        <v>2</v>
      </c>
      <c r="B8" s="96"/>
      <c r="C8" s="21" t="s">
        <v>8</v>
      </c>
      <c r="D8" s="93"/>
      <c r="E8" s="93"/>
      <c r="F8" s="93"/>
      <c r="G8" s="93"/>
      <c r="H8" s="93"/>
      <c r="I8" s="92"/>
      <c r="J8" s="28"/>
      <c r="K8" s="166"/>
      <c r="L8" s="164"/>
      <c r="M8" s="164"/>
      <c r="N8" s="164"/>
      <c r="O8" s="164"/>
      <c r="P8" s="164"/>
      <c r="Q8" s="162"/>
      <c r="R8" s="162"/>
    </row>
    <row r="9" spans="1:18" s="19" customFormat="1" ht="18.75" x14ac:dyDescent="0.3">
      <c r="A9" s="20">
        <v>3</v>
      </c>
      <c r="B9" s="96"/>
      <c r="C9" s="22" t="s">
        <v>4</v>
      </c>
      <c r="D9" s="93"/>
      <c r="E9" s="93"/>
      <c r="F9" s="93"/>
      <c r="G9" s="93"/>
      <c r="H9" s="93"/>
      <c r="I9" s="92"/>
      <c r="J9" s="28"/>
      <c r="K9" s="166"/>
      <c r="L9" s="164"/>
      <c r="M9" s="164"/>
      <c r="N9" s="164"/>
      <c r="O9" s="164"/>
      <c r="P9" s="164"/>
      <c r="Q9" s="162"/>
      <c r="R9" s="162"/>
    </row>
    <row r="10" spans="1:18" s="19" customFormat="1" ht="18.75" x14ac:dyDescent="0.3">
      <c r="A10" s="20">
        <v>4</v>
      </c>
      <c r="B10" s="96">
        <v>2</v>
      </c>
      <c r="C10" s="21" t="s">
        <v>2</v>
      </c>
      <c r="D10" s="93">
        <v>1</v>
      </c>
      <c r="E10" s="93">
        <v>1</v>
      </c>
      <c r="F10" s="93">
        <v>1</v>
      </c>
      <c r="G10" s="93">
        <v>1</v>
      </c>
      <c r="H10" s="93">
        <v>1</v>
      </c>
      <c r="I10" s="92">
        <f t="shared" ref="I10:I18" si="0">D10+E10+F10+G10+H10</f>
        <v>5</v>
      </c>
      <c r="J10" s="28">
        <v>3</v>
      </c>
      <c r="K10" s="162"/>
      <c r="L10" s="164">
        <v>18</v>
      </c>
      <c r="M10" s="164">
        <v>18</v>
      </c>
      <c r="N10" s="164">
        <v>18</v>
      </c>
      <c r="O10" s="164">
        <v>29</v>
      </c>
      <c r="P10" s="164">
        <v>25</v>
      </c>
      <c r="Q10" s="162"/>
      <c r="R10" s="162"/>
    </row>
    <row r="11" spans="1:18" s="19" customFormat="1" ht="18.75" x14ac:dyDescent="0.3">
      <c r="A11" s="20">
        <v>5</v>
      </c>
      <c r="B11" s="96"/>
      <c r="C11" s="22" t="s">
        <v>3</v>
      </c>
      <c r="D11" s="93"/>
      <c r="E11" s="93"/>
      <c r="F11" s="93"/>
      <c r="G11" s="93"/>
      <c r="H11" s="93"/>
      <c r="I11" s="92"/>
      <c r="J11" s="28">
        <v>3</v>
      </c>
      <c r="K11" s="162"/>
      <c r="L11" s="164">
        <v>15</v>
      </c>
      <c r="M11" s="164">
        <v>15</v>
      </c>
      <c r="N11" s="164">
        <v>15</v>
      </c>
      <c r="O11" s="164">
        <v>24</v>
      </c>
      <c r="P11" s="164">
        <v>21</v>
      </c>
      <c r="Q11" s="162"/>
      <c r="R11" s="162"/>
    </row>
    <row r="12" spans="1:18" s="19" customFormat="1" ht="18.75" x14ac:dyDescent="0.3">
      <c r="A12" s="20">
        <v>6</v>
      </c>
      <c r="B12" s="96"/>
      <c r="C12" s="22" t="s">
        <v>5</v>
      </c>
      <c r="D12" s="93"/>
      <c r="E12" s="93"/>
      <c r="F12" s="93"/>
      <c r="G12" s="93"/>
      <c r="H12" s="93"/>
      <c r="I12" s="92"/>
      <c r="J12" s="28">
        <v>3</v>
      </c>
      <c r="K12" s="162"/>
      <c r="L12" s="164">
        <v>15</v>
      </c>
      <c r="M12" s="164">
        <v>15</v>
      </c>
      <c r="N12" s="164">
        <v>15</v>
      </c>
      <c r="O12" s="164">
        <v>24</v>
      </c>
      <c r="P12" s="164">
        <v>21</v>
      </c>
      <c r="Q12" s="162"/>
      <c r="R12" s="162"/>
    </row>
    <row r="13" spans="1:18" s="19" customFormat="1" ht="18.75" x14ac:dyDescent="0.3">
      <c r="A13" s="20">
        <v>7</v>
      </c>
      <c r="B13" s="96"/>
      <c r="C13" s="22" t="s">
        <v>6</v>
      </c>
      <c r="D13" s="93"/>
      <c r="E13" s="93"/>
      <c r="F13" s="93"/>
      <c r="G13" s="93"/>
      <c r="H13" s="93"/>
      <c r="I13" s="92"/>
      <c r="J13" s="28">
        <v>3</v>
      </c>
      <c r="K13" s="162"/>
      <c r="L13" s="164">
        <v>33</v>
      </c>
      <c r="M13" s="164">
        <v>33</v>
      </c>
      <c r="N13" s="164">
        <v>33</v>
      </c>
      <c r="O13" s="164">
        <v>53</v>
      </c>
      <c r="P13" s="164">
        <v>46</v>
      </c>
      <c r="Q13" s="162"/>
      <c r="R13" s="162"/>
    </row>
    <row r="14" spans="1:18" ht="18.75" x14ac:dyDescent="0.3">
      <c r="A14" s="20">
        <v>8</v>
      </c>
      <c r="B14" s="96">
        <v>3</v>
      </c>
      <c r="C14" s="22" t="s">
        <v>7</v>
      </c>
      <c r="D14" s="93">
        <v>1</v>
      </c>
      <c r="E14" s="93">
        <v>1</v>
      </c>
      <c r="F14" s="93">
        <v>1</v>
      </c>
      <c r="G14" s="93">
        <v>1</v>
      </c>
      <c r="H14" s="93">
        <v>1</v>
      </c>
      <c r="I14" s="92">
        <f t="shared" si="0"/>
        <v>5</v>
      </c>
      <c r="J14" s="28">
        <v>3</v>
      </c>
      <c r="K14" s="162"/>
      <c r="L14" s="164">
        <v>30</v>
      </c>
      <c r="M14" s="164">
        <v>30</v>
      </c>
      <c r="N14" s="164">
        <v>30</v>
      </c>
      <c r="O14" s="164">
        <v>48</v>
      </c>
      <c r="P14" s="164">
        <v>42</v>
      </c>
    </row>
    <row r="15" spans="1:18" s="19" customFormat="1" ht="18.75" x14ac:dyDescent="0.3">
      <c r="A15" s="20">
        <v>9</v>
      </c>
      <c r="B15" s="96"/>
      <c r="C15" s="22" t="s">
        <v>14</v>
      </c>
      <c r="D15" s="93"/>
      <c r="E15" s="93"/>
      <c r="F15" s="93"/>
      <c r="G15" s="93"/>
      <c r="H15" s="93"/>
      <c r="I15" s="92"/>
      <c r="J15" s="28">
        <v>3</v>
      </c>
      <c r="K15" s="162"/>
      <c r="L15" s="164">
        <v>40</v>
      </c>
      <c r="M15" s="164">
        <v>40</v>
      </c>
      <c r="N15" s="164">
        <v>40</v>
      </c>
      <c r="O15" s="164">
        <v>64</v>
      </c>
      <c r="P15" s="164">
        <v>56</v>
      </c>
      <c r="Q15" s="162"/>
      <c r="R15" s="162"/>
    </row>
    <row r="16" spans="1:18" ht="18.75" x14ac:dyDescent="0.3">
      <c r="A16" s="20">
        <v>10</v>
      </c>
      <c r="B16" s="96">
        <v>4</v>
      </c>
      <c r="C16" s="22" t="s">
        <v>12</v>
      </c>
      <c r="D16" s="93">
        <v>1</v>
      </c>
      <c r="E16" s="93">
        <v>1</v>
      </c>
      <c r="F16" s="93">
        <v>1</v>
      </c>
      <c r="G16" s="93">
        <v>1</v>
      </c>
      <c r="H16" s="93">
        <v>1</v>
      </c>
      <c r="I16" s="92">
        <f>D16+E16+F16+G16+H16</f>
        <v>5</v>
      </c>
      <c r="J16" s="28">
        <v>3</v>
      </c>
      <c r="K16" s="162"/>
      <c r="L16" s="164">
        <v>20</v>
      </c>
      <c r="M16" s="164">
        <v>20</v>
      </c>
      <c r="N16" s="164">
        <v>20</v>
      </c>
      <c r="O16" s="164">
        <v>32</v>
      </c>
      <c r="P16" s="164">
        <v>30</v>
      </c>
    </row>
    <row r="17" spans="1:16" ht="18.75" x14ac:dyDescent="0.3">
      <c r="A17" s="20">
        <v>11</v>
      </c>
      <c r="B17" s="96"/>
      <c r="C17" s="22" t="s">
        <v>10</v>
      </c>
      <c r="D17" s="93"/>
      <c r="E17" s="93"/>
      <c r="F17" s="93"/>
      <c r="G17" s="93"/>
      <c r="H17" s="93"/>
      <c r="I17" s="92"/>
      <c r="J17" s="28">
        <v>3</v>
      </c>
      <c r="K17" s="162"/>
      <c r="L17" s="164">
        <v>50</v>
      </c>
      <c r="M17" s="164">
        <v>50</v>
      </c>
      <c r="N17" s="164">
        <v>50</v>
      </c>
      <c r="O17" s="164">
        <v>80</v>
      </c>
      <c r="P17" s="164">
        <v>70</v>
      </c>
    </row>
    <row r="18" spans="1:16" ht="18.75" x14ac:dyDescent="0.3">
      <c r="A18" s="20">
        <v>12</v>
      </c>
      <c r="B18" s="96">
        <v>5</v>
      </c>
      <c r="C18" s="22" t="s">
        <v>11</v>
      </c>
      <c r="D18" s="93">
        <v>1</v>
      </c>
      <c r="E18" s="93">
        <v>1</v>
      </c>
      <c r="F18" s="93">
        <v>1</v>
      </c>
      <c r="G18" s="93">
        <v>1</v>
      </c>
      <c r="H18" s="93">
        <v>1</v>
      </c>
      <c r="I18" s="92">
        <f t="shared" si="0"/>
        <v>5</v>
      </c>
      <c r="J18" s="28">
        <v>3</v>
      </c>
      <c r="K18" s="162"/>
      <c r="L18" s="164">
        <v>38</v>
      </c>
      <c r="M18" s="164">
        <v>38</v>
      </c>
      <c r="N18" s="164">
        <v>38</v>
      </c>
      <c r="O18" s="164">
        <v>60</v>
      </c>
      <c r="P18" s="164">
        <v>53</v>
      </c>
    </row>
    <row r="19" spans="1:16" ht="18.75" x14ac:dyDescent="0.3">
      <c r="A19" s="20">
        <v>14</v>
      </c>
      <c r="B19" s="96"/>
      <c r="C19" s="22" t="s">
        <v>13</v>
      </c>
      <c r="D19" s="93"/>
      <c r="E19" s="93"/>
      <c r="F19" s="93"/>
      <c r="G19" s="93"/>
      <c r="H19" s="93"/>
      <c r="I19" s="92"/>
      <c r="J19" s="28">
        <v>3</v>
      </c>
      <c r="K19" s="162"/>
      <c r="L19" s="164">
        <v>40</v>
      </c>
      <c r="M19" s="164">
        <v>40</v>
      </c>
      <c r="N19" s="164">
        <v>40</v>
      </c>
      <c r="O19" s="164">
        <v>64</v>
      </c>
      <c r="P19" s="164">
        <v>56</v>
      </c>
    </row>
    <row r="20" spans="1:16" ht="18.75" x14ac:dyDescent="0.3">
      <c r="A20" s="20">
        <v>15</v>
      </c>
      <c r="B20" s="96">
        <v>6</v>
      </c>
      <c r="C20" s="22" t="s">
        <v>9</v>
      </c>
      <c r="D20" s="93">
        <v>1</v>
      </c>
      <c r="E20" s="93">
        <v>1</v>
      </c>
      <c r="F20" s="93">
        <v>1</v>
      </c>
      <c r="G20" s="93">
        <v>1</v>
      </c>
      <c r="H20" s="93">
        <v>1</v>
      </c>
      <c r="I20" s="92">
        <f>D20+E20+F20+G20+H20</f>
        <v>5</v>
      </c>
      <c r="J20" s="28">
        <v>3</v>
      </c>
      <c r="K20" s="162"/>
      <c r="L20" s="164">
        <v>22</v>
      </c>
      <c r="M20" s="164">
        <v>22</v>
      </c>
      <c r="N20" s="164">
        <v>22</v>
      </c>
      <c r="O20" s="164">
        <v>35</v>
      </c>
      <c r="P20" s="164">
        <v>31</v>
      </c>
    </row>
    <row r="21" spans="1:16" ht="18.75" x14ac:dyDescent="0.3">
      <c r="A21" s="20">
        <v>16</v>
      </c>
      <c r="B21" s="96"/>
      <c r="C21" s="21" t="s">
        <v>15</v>
      </c>
      <c r="D21" s="93"/>
      <c r="E21" s="93"/>
      <c r="F21" s="93"/>
      <c r="G21" s="93"/>
      <c r="H21" s="93"/>
      <c r="I21" s="92"/>
      <c r="J21" s="28">
        <v>3</v>
      </c>
      <c r="K21" s="162"/>
      <c r="L21" s="164">
        <v>28</v>
      </c>
      <c r="M21" s="164">
        <v>28</v>
      </c>
      <c r="N21" s="164">
        <v>28</v>
      </c>
      <c r="O21" s="164">
        <v>45</v>
      </c>
      <c r="P21" s="164">
        <v>39</v>
      </c>
    </row>
    <row r="22" spans="1:16" ht="18.75" x14ac:dyDescent="0.3">
      <c r="A22" s="20">
        <v>17</v>
      </c>
      <c r="B22" s="96"/>
      <c r="C22" s="21" t="s">
        <v>19</v>
      </c>
      <c r="D22" s="93"/>
      <c r="E22" s="93"/>
      <c r="F22" s="93"/>
      <c r="G22" s="93"/>
      <c r="H22" s="93"/>
      <c r="I22" s="92"/>
      <c r="J22" s="28">
        <v>3</v>
      </c>
      <c r="K22" s="162"/>
      <c r="L22" s="164">
        <v>15</v>
      </c>
      <c r="M22" s="164">
        <v>15</v>
      </c>
      <c r="N22" s="164">
        <v>15</v>
      </c>
      <c r="O22" s="164">
        <v>24</v>
      </c>
      <c r="P22" s="164">
        <v>21</v>
      </c>
    </row>
    <row r="23" spans="1:16" ht="18.75" x14ac:dyDescent="0.3">
      <c r="A23" s="20">
        <v>18</v>
      </c>
      <c r="B23" s="96"/>
      <c r="C23" s="21" t="s">
        <v>18</v>
      </c>
      <c r="D23" s="93"/>
      <c r="E23" s="93"/>
      <c r="F23" s="93"/>
      <c r="G23" s="93"/>
      <c r="H23" s="93"/>
      <c r="I23" s="92"/>
      <c r="J23" s="28">
        <v>3</v>
      </c>
      <c r="K23" s="162"/>
      <c r="L23" s="164">
        <v>25</v>
      </c>
      <c r="M23" s="164">
        <v>25</v>
      </c>
      <c r="N23" s="164">
        <v>25</v>
      </c>
      <c r="O23" s="164">
        <v>41</v>
      </c>
      <c r="P23" s="164">
        <v>34</v>
      </c>
    </row>
    <row r="24" spans="1:16" ht="18.75" x14ac:dyDescent="0.3">
      <c r="A24" s="24"/>
      <c r="B24" s="95" t="s">
        <v>17</v>
      </c>
      <c r="C24" s="95"/>
      <c r="D24" s="38">
        <f>SUM(D7:D23)</f>
        <v>6</v>
      </c>
      <c r="E24" s="38">
        <f t="shared" ref="E24:H24" si="1">SUM(E7:E23)</f>
        <v>6</v>
      </c>
      <c r="F24" s="38">
        <f t="shared" si="1"/>
        <v>6</v>
      </c>
      <c r="G24" s="38">
        <f t="shared" si="1"/>
        <v>6</v>
      </c>
      <c r="H24" s="38">
        <f t="shared" si="1"/>
        <v>6</v>
      </c>
      <c r="I24" s="38">
        <f>SUM(I7:I23)</f>
        <v>30</v>
      </c>
      <c r="J24" s="28"/>
      <c r="K24" s="162"/>
    </row>
    <row r="25" spans="1:16" ht="18.75" x14ac:dyDescent="0.3">
      <c r="B25" s="4"/>
      <c r="C25" s="4"/>
      <c r="D25" s="4"/>
      <c r="E25" s="4"/>
      <c r="F25" s="4"/>
      <c r="G25" s="4"/>
      <c r="H25" s="4"/>
      <c r="I25" s="18"/>
      <c r="J25" s="28"/>
      <c r="K25" s="162"/>
    </row>
    <row r="26" spans="1:16" ht="18.75" x14ac:dyDescent="0.3">
      <c r="B26" s="4"/>
      <c r="C26" s="4"/>
      <c r="D26" s="4"/>
      <c r="E26" s="4"/>
      <c r="F26" s="4"/>
      <c r="G26" s="4"/>
      <c r="H26" s="4"/>
      <c r="I26" s="4"/>
      <c r="J26" s="28"/>
    </row>
    <row r="27" spans="1:16" ht="18.75" x14ac:dyDescent="0.3">
      <c r="B27" s="4"/>
      <c r="C27" s="4"/>
      <c r="D27" s="4"/>
      <c r="E27" s="4"/>
      <c r="F27" s="5"/>
      <c r="G27" s="5"/>
      <c r="H27" s="5"/>
      <c r="I27" s="5"/>
      <c r="J27" s="29"/>
    </row>
    <row r="28" spans="1:16" ht="18.75" x14ac:dyDescent="0.3">
      <c r="B28" s="4"/>
      <c r="C28" s="4"/>
      <c r="D28" s="4"/>
      <c r="E28" s="4"/>
      <c r="F28" s="5"/>
      <c r="G28" s="5"/>
      <c r="H28" s="5"/>
      <c r="I28" s="5"/>
      <c r="J28" s="29"/>
    </row>
    <row r="29" spans="1:16" ht="18.75" x14ac:dyDescent="0.3">
      <c r="B29" s="4"/>
      <c r="C29" s="4"/>
      <c r="D29" s="4"/>
      <c r="E29" s="4"/>
      <c r="F29" s="5"/>
      <c r="G29" s="5"/>
      <c r="H29" s="5"/>
      <c r="I29" s="5"/>
      <c r="J29" s="29"/>
    </row>
  </sheetData>
  <mergeCells count="54">
    <mergeCell ref="A3:I3"/>
    <mergeCell ref="H4:I4"/>
    <mergeCell ref="B5:B6"/>
    <mergeCell ref="D5:D6"/>
    <mergeCell ref="E5:E6"/>
    <mergeCell ref="F5:F6"/>
    <mergeCell ref="G5:G6"/>
    <mergeCell ref="H5:H6"/>
    <mergeCell ref="I5:I6"/>
    <mergeCell ref="A2:I2"/>
    <mergeCell ref="B24:C24"/>
    <mergeCell ref="A5:A6"/>
    <mergeCell ref="B7:B9"/>
    <mergeCell ref="B10:B13"/>
    <mergeCell ref="B14:B15"/>
    <mergeCell ref="B16:B17"/>
    <mergeCell ref="B18:B19"/>
    <mergeCell ref="B20:B23"/>
    <mergeCell ref="I10:I13"/>
    <mergeCell ref="D7:D9"/>
    <mergeCell ref="E7:E9"/>
    <mergeCell ref="F7:F9"/>
    <mergeCell ref="G7:G9"/>
    <mergeCell ref="H7:H9"/>
    <mergeCell ref="I7:I9"/>
    <mergeCell ref="D10:D13"/>
    <mergeCell ref="E10:E13"/>
    <mergeCell ref="F10:F13"/>
    <mergeCell ref="G10:G13"/>
    <mergeCell ref="H10:H13"/>
    <mergeCell ref="I16:I17"/>
    <mergeCell ref="D14:D15"/>
    <mergeCell ref="E14:E15"/>
    <mergeCell ref="F14:F15"/>
    <mergeCell ref="G14:G15"/>
    <mergeCell ref="H14:H15"/>
    <mergeCell ref="I14:I15"/>
    <mergeCell ref="D16:D17"/>
    <mergeCell ref="E16:E17"/>
    <mergeCell ref="F16:F17"/>
    <mergeCell ref="G16:G17"/>
    <mergeCell ref="H16:H17"/>
    <mergeCell ref="I20:I23"/>
    <mergeCell ref="D18:D19"/>
    <mergeCell ref="E18:E19"/>
    <mergeCell ref="F18:F19"/>
    <mergeCell ref="G18:G19"/>
    <mergeCell ref="H18:H19"/>
    <mergeCell ref="I18:I19"/>
    <mergeCell ref="D20:D23"/>
    <mergeCell ref="E20:E23"/>
    <mergeCell ref="F20:F23"/>
    <mergeCell ref="G20:G23"/>
    <mergeCell ref="H20:H23"/>
  </mergeCells>
  <printOptions horizontalCentered="1"/>
  <pageMargins left="1" right="0.7" top="0.5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H13" sqref="H13"/>
    </sheetView>
  </sheetViews>
  <sheetFormatPr defaultRowHeight="18.75" x14ac:dyDescent="0.3"/>
  <cols>
    <col min="1" max="1" width="4.5" style="87" customWidth="1"/>
    <col min="2" max="2" width="23.875" style="55" customWidth="1"/>
    <col min="3" max="3" width="6" style="55" customWidth="1"/>
    <col min="4" max="4" width="10.625" style="55" customWidth="1"/>
    <col min="5" max="5" width="9.125" style="55" customWidth="1"/>
    <col min="6" max="6" width="8.625" style="55" customWidth="1"/>
    <col min="7" max="7" width="8.25" style="55" customWidth="1"/>
    <col min="8" max="8" width="10.625" style="55" customWidth="1"/>
    <col min="9" max="9" width="7.75" style="55" customWidth="1"/>
    <col min="10" max="11" width="7.5" style="55" customWidth="1"/>
    <col min="12" max="12" width="7.75" style="55" customWidth="1"/>
    <col min="13" max="13" width="7.875" style="55" customWidth="1"/>
    <col min="14" max="14" width="7.25" style="55" customWidth="1"/>
    <col min="15" max="15" width="8.5" style="55" customWidth="1"/>
    <col min="16" max="16" width="7.5" style="55" customWidth="1"/>
    <col min="17" max="17" width="8.5" style="55" customWidth="1"/>
    <col min="18" max="18" width="7.75" style="55" customWidth="1"/>
    <col min="19" max="19" width="8.375" style="55" customWidth="1"/>
    <col min="20" max="20" width="8.25" style="55" customWidth="1"/>
    <col min="21" max="21" width="7.125" style="55" customWidth="1"/>
    <col min="22" max="16384" width="9" style="55"/>
  </cols>
  <sheetData>
    <row r="1" spans="1:22" s="57" customFormat="1" ht="22.5" customHeight="1" x14ac:dyDescent="0.3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56"/>
    </row>
    <row r="2" spans="1:22" s="57" customFormat="1" ht="21.75" customHeight="1" x14ac:dyDescent="0.3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56"/>
    </row>
    <row r="3" spans="1:22" s="57" customForma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s="57" customFormat="1" x14ac:dyDescent="0.3">
      <c r="A4" s="110" t="s">
        <v>44</v>
      </c>
      <c r="B4" s="113" t="s">
        <v>45</v>
      </c>
      <c r="C4" s="113" t="s">
        <v>46</v>
      </c>
      <c r="D4" s="116" t="s">
        <v>71</v>
      </c>
      <c r="E4" s="117"/>
      <c r="F4" s="118"/>
      <c r="G4" s="122" t="s">
        <v>47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2" s="57" customFormat="1" x14ac:dyDescent="0.3">
      <c r="A5" s="111"/>
      <c r="B5" s="114"/>
      <c r="C5" s="114"/>
      <c r="D5" s="119"/>
      <c r="E5" s="120"/>
      <c r="F5" s="121"/>
      <c r="G5" s="103">
        <v>2021</v>
      </c>
      <c r="H5" s="104"/>
      <c r="I5" s="105"/>
      <c r="J5" s="103">
        <v>2022</v>
      </c>
      <c r="K5" s="104"/>
      <c r="L5" s="105"/>
      <c r="M5" s="103">
        <v>2023</v>
      </c>
      <c r="N5" s="104"/>
      <c r="O5" s="105"/>
      <c r="P5" s="103">
        <v>2024</v>
      </c>
      <c r="Q5" s="104"/>
      <c r="R5" s="105"/>
      <c r="S5" s="103">
        <v>2025</v>
      </c>
      <c r="T5" s="104"/>
      <c r="U5" s="105"/>
    </row>
    <row r="6" spans="1:22" s="57" customFormat="1" ht="38.25" x14ac:dyDescent="0.3">
      <c r="A6" s="112"/>
      <c r="B6" s="115"/>
      <c r="C6" s="115"/>
      <c r="D6" s="59" t="s">
        <v>48</v>
      </c>
      <c r="E6" s="59" t="s">
        <v>49</v>
      </c>
      <c r="F6" s="59" t="s">
        <v>50</v>
      </c>
      <c r="G6" s="59" t="s">
        <v>48</v>
      </c>
      <c r="H6" s="59" t="s">
        <v>49</v>
      </c>
      <c r="I6" s="59" t="s">
        <v>51</v>
      </c>
      <c r="J6" s="59" t="s">
        <v>48</v>
      </c>
      <c r="K6" s="59" t="s">
        <v>49</v>
      </c>
      <c r="L6" s="59" t="s">
        <v>51</v>
      </c>
      <c r="M6" s="59" t="s">
        <v>48</v>
      </c>
      <c r="N6" s="59" t="s">
        <v>49</v>
      </c>
      <c r="O6" s="59" t="s">
        <v>51</v>
      </c>
      <c r="P6" s="59" t="s">
        <v>48</v>
      </c>
      <c r="Q6" s="59" t="s">
        <v>49</v>
      </c>
      <c r="R6" s="59" t="s">
        <v>51</v>
      </c>
      <c r="S6" s="59" t="s">
        <v>48</v>
      </c>
      <c r="T6" s="59" t="s">
        <v>49</v>
      </c>
      <c r="U6" s="59" t="s">
        <v>51</v>
      </c>
    </row>
    <row r="7" spans="1:22" s="57" customFormat="1" x14ac:dyDescent="0.3">
      <c r="A7" s="60" t="s">
        <v>52</v>
      </c>
      <c r="B7" s="61" t="s">
        <v>53</v>
      </c>
      <c r="C7" s="60"/>
      <c r="D7" s="62">
        <f>D8</f>
        <v>37228.400000000001</v>
      </c>
      <c r="E7" s="63">
        <f>H7+K7+N7+Q7+T7</f>
        <v>15859.2984</v>
      </c>
      <c r="F7" s="63">
        <f>I7+L7+O7+R7+U7</f>
        <v>3650</v>
      </c>
      <c r="G7" s="63">
        <f t="shared" ref="G7:U7" si="0">G8</f>
        <v>7228.4</v>
      </c>
      <c r="H7" s="63">
        <f t="shared" si="0"/>
        <v>3079.2983999999997</v>
      </c>
      <c r="I7" s="63">
        <f t="shared" si="0"/>
        <v>730</v>
      </c>
      <c r="J7" s="63">
        <f t="shared" si="0"/>
        <v>7500</v>
      </c>
      <c r="K7" s="63">
        <f t="shared" si="0"/>
        <v>3195</v>
      </c>
      <c r="L7" s="63">
        <f t="shared" si="0"/>
        <v>730</v>
      </c>
      <c r="M7" s="63">
        <f t="shared" si="0"/>
        <v>7500</v>
      </c>
      <c r="N7" s="63">
        <f t="shared" si="0"/>
        <v>3195</v>
      </c>
      <c r="O7" s="63">
        <f t="shared" si="0"/>
        <v>730</v>
      </c>
      <c r="P7" s="63">
        <f t="shared" si="0"/>
        <v>7500</v>
      </c>
      <c r="Q7" s="63">
        <f t="shared" si="0"/>
        <v>3195</v>
      </c>
      <c r="R7" s="63">
        <f t="shared" si="0"/>
        <v>730</v>
      </c>
      <c r="S7" s="63">
        <f t="shared" si="0"/>
        <v>7500</v>
      </c>
      <c r="T7" s="63">
        <f t="shared" si="0"/>
        <v>3195</v>
      </c>
      <c r="U7" s="63">
        <f t="shared" si="0"/>
        <v>730</v>
      </c>
    </row>
    <row r="8" spans="1:22" s="70" customFormat="1" x14ac:dyDescent="0.3">
      <c r="A8" s="64">
        <v>1</v>
      </c>
      <c r="B8" s="65" t="s">
        <v>54</v>
      </c>
      <c r="C8" s="66" t="s">
        <v>26</v>
      </c>
      <c r="D8" s="67">
        <f>G8+J8+M8+P8+S8</f>
        <v>37228.400000000001</v>
      </c>
      <c r="E8" s="68">
        <f t="shared" ref="E8:F11" si="1">H8+K8+N8+Q8+T8</f>
        <v>15859.2984</v>
      </c>
      <c r="F8" s="68">
        <f t="shared" si="1"/>
        <v>3650</v>
      </c>
      <c r="G8" s="69">
        <v>7228.4</v>
      </c>
      <c r="H8" s="69">
        <f>G8*0.426</f>
        <v>3079.2983999999997</v>
      </c>
      <c r="I8" s="69">
        <v>730</v>
      </c>
      <c r="J8" s="69">
        <v>7500</v>
      </c>
      <c r="K8" s="69">
        <f>J8*0.426</f>
        <v>3195</v>
      </c>
      <c r="L8" s="69">
        <v>730</v>
      </c>
      <c r="M8" s="69">
        <v>7500</v>
      </c>
      <c r="N8" s="69">
        <f>M8*0.426</f>
        <v>3195</v>
      </c>
      <c r="O8" s="69">
        <v>730</v>
      </c>
      <c r="P8" s="69">
        <v>7500</v>
      </c>
      <c r="Q8" s="69">
        <f>P8*0.426</f>
        <v>3195</v>
      </c>
      <c r="R8" s="69">
        <v>730</v>
      </c>
      <c r="S8" s="69">
        <v>7500</v>
      </c>
      <c r="T8" s="69">
        <f>S8*0.426</f>
        <v>3195</v>
      </c>
      <c r="U8" s="69">
        <v>730</v>
      </c>
    </row>
    <row r="9" spans="1:22" s="57" customFormat="1" ht="28.5" x14ac:dyDescent="0.3">
      <c r="A9" s="71" t="s">
        <v>55</v>
      </c>
      <c r="B9" s="88" t="s">
        <v>61</v>
      </c>
      <c r="C9" s="60"/>
      <c r="D9" s="72">
        <f>D10+D11</f>
        <v>62906.11</v>
      </c>
      <c r="E9" s="63">
        <f>E10+E11</f>
        <v>26798.002860000001</v>
      </c>
      <c r="F9" s="63">
        <f t="shared" si="1"/>
        <v>20065</v>
      </c>
      <c r="G9" s="73">
        <f t="shared" ref="G9:U9" si="2">G10+G11</f>
        <v>11506.11</v>
      </c>
      <c r="H9" s="73">
        <f t="shared" si="2"/>
        <v>4901.6028599999991</v>
      </c>
      <c r="I9" s="73">
        <f t="shared" si="2"/>
        <v>4013</v>
      </c>
      <c r="J9" s="73">
        <f t="shared" si="2"/>
        <v>12850</v>
      </c>
      <c r="K9" s="73">
        <f t="shared" si="2"/>
        <v>5474.1</v>
      </c>
      <c r="L9" s="73">
        <f t="shared" si="2"/>
        <v>4013</v>
      </c>
      <c r="M9" s="73">
        <f t="shared" si="2"/>
        <v>12850</v>
      </c>
      <c r="N9" s="73">
        <f t="shared" si="2"/>
        <v>5474.1</v>
      </c>
      <c r="O9" s="73">
        <f t="shared" si="2"/>
        <v>4013</v>
      </c>
      <c r="P9" s="73">
        <f t="shared" si="2"/>
        <v>12850</v>
      </c>
      <c r="Q9" s="73">
        <f t="shared" si="2"/>
        <v>5474.1</v>
      </c>
      <c r="R9" s="73">
        <f t="shared" si="2"/>
        <v>4013</v>
      </c>
      <c r="S9" s="73">
        <f t="shared" si="2"/>
        <v>12850</v>
      </c>
      <c r="T9" s="73">
        <f t="shared" si="2"/>
        <v>5474.1</v>
      </c>
      <c r="U9" s="73">
        <f t="shared" si="2"/>
        <v>4013</v>
      </c>
    </row>
    <row r="10" spans="1:22" s="80" customFormat="1" x14ac:dyDescent="0.3">
      <c r="A10" s="74">
        <v>1</v>
      </c>
      <c r="B10" s="75" t="s">
        <v>56</v>
      </c>
      <c r="C10" s="76" t="s">
        <v>26</v>
      </c>
      <c r="D10" s="67">
        <f t="shared" ref="D10:D11" si="3">G10+J10+M10+P10+S10</f>
        <v>29062.91</v>
      </c>
      <c r="E10" s="68">
        <f t="shared" si="1"/>
        <v>12380.799660000001</v>
      </c>
      <c r="F10" s="68">
        <f t="shared" si="1"/>
        <v>6145</v>
      </c>
      <c r="G10" s="77">
        <v>5062.91</v>
      </c>
      <c r="H10" s="69">
        <f t="shared" ref="H10:H11" si="4">G10*0.426</f>
        <v>2156.7996599999997</v>
      </c>
      <c r="I10" s="77">
        <v>1229</v>
      </c>
      <c r="J10" s="78">
        <v>6000</v>
      </c>
      <c r="K10" s="69">
        <f t="shared" ref="K10:K11" si="5">J10*0.426</f>
        <v>2556</v>
      </c>
      <c r="L10" s="77">
        <v>1229</v>
      </c>
      <c r="M10" s="78">
        <v>6000</v>
      </c>
      <c r="N10" s="69">
        <f t="shared" ref="N10:N11" si="6">M10*0.426</f>
        <v>2556</v>
      </c>
      <c r="O10" s="77">
        <v>1229</v>
      </c>
      <c r="P10" s="78">
        <v>6000</v>
      </c>
      <c r="Q10" s="69">
        <f t="shared" ref="Q10:Q11" si="7">P10*0.426</f>
        <v>2556</v>
      </c>
      <c r="R10" s="77">
        <v>1229</v>
      </c>
      <c r="S10" s="78">
        <v>6000</v>
      </c>
      <c r="T10" s="69">
        <f t="shared" ref="T10:T11" si="8">S10*0.426</f>
        <v>2556</v>
      </c>
      <c r="U10" s="79">
        <v>1229</v>
      </c>
    </row>
    <row r="11" spans="1:22" s="70" customFormat="1" x14ac:dyDescent="0.3">
      <c r="A11" s="81">
        <v>2</v>
      </c>
      <c r="B11" s="65" t="s">
        <v>57</v>
      </c>
      <c r="C11" s="66" t="s">
        <v>26</v>
      </c>
      <c r="D11" s="67">
        <f t="shared" si="3"/>
        <v>33843.199999999997</v>
      </c>
      <c r="E11" s="68">
        <f t="shared" si="1"/>
        <v>14417.2032</v>
      </c>
      <c r="F11" s="68">
        <f t="shared" si="1"/>
        <v>13920</v>
      </c>
      <c r="G11" s="69">
        <v>6443.2</v>
      </c>
      <c r="H11" s="69">
        <f t="shared" si="4"/>
        <v>2744.8031999999998</v>
      </c>
      <c r="I11" s="69">
        <v>2784</v>
      </c>
      <c r="J11" s="69">
        <v>6850</v>
      </c>
      <c r="K11" s="69">
        <f t="shared" si="5"/>
        <v>2918.1</v>
      </c>
      <c r="L11" s="69">
        <v>2784</v>
      </c>
      <c r="M11" s="69">
        <v>6850</v>
      </c>
      <c r="N11" s="69">
        <f t="shared" si="6"/>
        <v>2918.1</v>
      </c>
      <c r="O11" s="69">
        <v>2784</v>
      </c>
      <c r="P11" s="69">
        <v>6850</v>
      </c>
      <c r="Q11" s="69">
        <f t="shared" si="7"/>
        <v>2918.1</v>
      </c>
      <c r="R11" s="69">
        <v>2784</v>
      </c>
      <c r="S11" s="69">
        <v>6850</v>
      </c>
      <c r="T11" s="69">
        <f t="shared" si="8"/>
        <v>2918.1</v>
      </c>
      <c r="U11" s="69">
        <v>2784</v>
      </c>
    </row>
    <row r="12" spans="1:22" x14ac:dyDescent="0.3">
      <c r="A12" s="106" t="s">
        <v>58</v>
      </c>
      <c r="B12" s="107"/>
      <c r="C12" s="82"/>
      <c r="D12" s="83">
        <f>D9+D7</f>
        <v>100134.51000000001</v>
      </c>
      <c r="E12" s="84">
        <f t="shared" ref="E12:U12" si="9">E9+E7</f>
        <v>42657.30126</v>
      </c>
      <c r="F12" s="84">
        <f t="shared" si="9"/>
        <v>23715</v>
      </c>
      <c r="G12" s="84">
        <f t="shared" si="9"/>
        <v>18734.510000000002</v>
      </c>
      <c r="H12" s="84">
        <f t="shared" si="9"/>
        <v>7980.9012599999987</v>
      </c>
      <c r="I12" s="84">
        <f t="shared" si="9"/>
        <v>4743</v>
      </c>
      <c r="J12" s="84">
        <f t="shared" si="9"/>
        <v>20350</v>
      </c>
      <c r="K12" s="84">
        <f t="shared" si="9"/>
        <v>8669.1</v>
      </c>
      <c r="L12" s="84">
        <f t="shared" si="9"/>
        <v>4743</v>
      </c>
      <c r="M12" s="84">
        <f t="shared" si="9"/>
        <v>20350</v>
      </c>
      <c r="N12" s="84">
        <f t="shared" si="9"/>
        <v>8669.1</v>
      </c>
      <c r="O12" s="84">
        <f t="shared" si="9"/>
        <v>4743</v>
      </c>
      <c r="P12" s="84">
        <f t="shared" si="9"/>
        <v>20350</v>
      </c>
      <c r="Q12" s="84">
        <f t="shared" si="9"/>
        <v>8669.1</v>
      </c>
      <c r="R12" s="84">
        <f t="shared" si="9"/>
        <v>4743</v>
      </c>
      <c r="S12" s="84">
        <f t="shared" si="9"/>
        <v>20350</v>
      </c>
      <c r="T12" s="84">
        <f t="shared" si="9"/>
        <v>8669.1</v>
      </c>
      <c r="U12" s="84">
        <f t="shared" si="9"/>
        <v>4743</v>
      </c>
    </row>
    <row r="13" spans="1:22" s="86" customFormat="1" x14ac:dyDescent="0.3">
      <c r="A13" s="85"/>
      <c r="B13" s="85"/>
      <c r="C13" s="85"/>
      <c r="D13" s="85"/>
      <c r="E13" s="85"/>
      <c r="F13" s="85"/>
    </row>
  </sheetData>
  <mergeCells count="13">
    <mergeCell ref="M5:O5"/>
    <mergeCell ref="P5:R5"/>
    <mergeCell ref="S5:U5"/>
    <mergeCell ref="A12:B12"/>
    <mergeCell ref="A1:U1"/>
    <mergeCell ref="A2:U2"/>
    <mergeCell ref="A4:A6"/>
    <mergeCell ref="B4:B6"/>
    <mergeCell ref="C4:C6"/>
    <mergeCell ref="D4:F5"/>
    <mergeCell ref="G4:U4"/>
    <mergeCell ref="G5:I5"/>
    <mergeCell ref="J5:L5"/>
  </mergeCells>
  <printOptions horizontalCentered="1"/>
  <pageMargins left="0.5" right="0.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5" zoomScaleNormal="85" workbookViewId="0">
      <selection activeCell="M19" sqref="M19"/>
    </sheetView>
  </sheetViews>
  <sheetFormatPr defaultRowHeight="15.75" x14ac:dyDescent="0.25"/>
  <cols>
    <col min="1" max="1" width="6" style="1" customWidth="1"/>
    <col min="2" max="2" width="18" style="1" customWidth="1"/>
    <col min="3" max="4" width="12.5" style="1" customWidth="1"/>
    <col min="5" max="5" width="14.125" style="2" customWidth="1"/>
    <col min="6" max="6" width="14.875" style="2" customWidth="1"/>
    <col min="7" max="7" width="15.125" style="2" customWidth="1"/>
    <col min="8" max="8" width="18.5" style="2" customWidth="1"/>
    <col min="9" max="9" width="10.75" style="2" customWidth="1"/>
    <col min="10" max="10" width="12.625" style="2" bestFit="1" customWidth="1"/>
    <col min="11" max="11" width="9" style="1"/>
    <col min="12" max="12" width="16.875" style="1" customWidth="1"/>
    <col min="13" max="13" width="20.125" style="1" customWidth="1"/>
    <col min="14" max="14" width="12.625" style="1" bestFit="1" customWidth="1"/>
    <col min="15" max="15" width="19.875" style="1" customWidth="1"/>
    <col min="16" max="16384" width="9" style="1"/>
  </cols>
  <sheetData>
    <row r="1" spans="1:17" ht="18.75" x14ac:dyDescent="0.3">
      <c r="A1" s="4"/>
      <c r="B1" s="4"/>
      <c r="C1" s="4"/>
      <c r="D1" s="4"/>
      <c r="E1" s="5"/>
      <c r="F1" s="5"/>
      <c r="G1" s="5"/>
      <c r="H1" s="5"/>
      <c r="I1" s="5"/>
      <c r="K1" s="162"/>
      <c r="L1" s="162"/>
      <c r="M1" s="162"/>
      <c r="N1" s="162"/>
      <c r="O1" s="162"/>
      <c r="P1" s="162"/>
      <c r="Q1" s="162"/>
    </row>
    <row r="2" spans="1:17" ht="18.75" x14ac:dyDescent="0.3">
      <c r="A2" s="94" t="s">
        <v>63</v>
      </c>
      <c r="B2" s="94"/>
      <c r="C2" s="94"/>
      <c r="D2" s="94"/>
      <c r="E2" s="94"/>
      <c r="F2" s="94"/>
      <c r="G2" s="94"/>
      <c r="H2" s="94"/>
      <c r="I2" s="6"/>
      <c r="J2" s="3"/>
      <c r="K2" s="162"/>
      <c r="L2" s="162"/>
      <c r="M2" s="162"/>
      <c r="N2" s="162"/>
      <c r="O2" s="162"/>
      <c r="P2" s="162"/>
      <c r="Q2" s="162"/>
    </row>
    <row r="3" spans="1:17" ht="18.75" x14ac:dyDescent="0.3">
      <c r="A3" s="97" t="s">
        <v>59</v>
      </c>
      <c r="B3" s="97"/>
      <c r="C3" s="97"/>
      <c r="D3" s="97"/>
      <c r="E3" s="97"/>
      <c r="F3" s="97"/>
      <c r="G3" s="97"/>
      <c r="H3" s="97"/>
      <c r="I3" s="6"/>
      <c r="J3" s="3"/>
      <c r="K3" s="162"/>
      <c r="L3" s="162"/>
      <c r="M3" s="162"/>
      <c r="N3" s="162"/>
      <c r="O3" s="162"/>
      <c r="P3" s="162"/>
      <c r="Q3" s="162"/>
    </row>
    <row r="4" spans="1:17" ht="18.75" x14ac:dyDescent="0.3">
      <c r="A4" s="4"/>
      <c r="B4" s="4"/>
      <c r="C4" s="4"/>
      <c r="D4" s="4"/>
      <c r="E4" s="5"/>
      <c r="F4" s="5"/>
      <c r="G4" s="98" t="s">
        <v>24</v>
      </c>
      <c r="H4" s="98"/>
      <c r="I4" s="4"/>
      <c r="K4" s="162"/>
      <c r="L4" s="162"/>
      <c r="M4" s="162"/>
      <c r="N4" s="162"/>
      <c r="O4" s="162"/>
      <c r="P4" s="162"/>
      <c r="Q4" s="162"/>
    </row>
    <row r="5" spans="1:17" ht="24.75" customHeight="1" x14ac:dyDescent="0.3">
      <c r="A5" s="95" t="s">
        <v>0</v>
      </c>
      <c r="B5" s="17" t="s">
        <v>22</v>
      </c>
      <c r="C5" s="125" t="s">
        <v>40</v>
      </c>
      <c r="D5" s="127" t="s">
        <v>41</v>
      </c>
      <c r="E5" s="129">
        <v>2023</v>
      </c>
      <c r="F5" s="129">
        <v>2024</v>
      </c>
      <c r="G5" s="129">
        <v>2025</v>
      </c>
      <c r="H5" s="102" t="s">
        <v>16</v>
      </c>
      <c r="I5" s="4"/>
      <c r="J5" s="1"/>
      <c r="K5" s="162"/>
      <c r="L5" s="162"/>
      <c r="M5" s="162"/>
      <c r="N5" s="162"/>
      <c r="O5" s="162"/>
      <c r="P5" s="162"/>
      <c r="Q5" s="162"/>
    </row>
    <row r="6" spans="1:17" ht="23.25" customHeight="1" x14ac:dyDescent="0.3">
      <c r="A6" s="95"/>
      <c r="B6" s="16" t="s">
        <v>23</v>
      </c>
      <c r="C6" s="126"/>
      <c r="D6" s="128"/>
      <c r="E6" s="130"/>
      <c r="F6" s="130"/>
      <c r="G6" s="130"/>
      <c r="H6" s="102"/>
      <c r="I6" s="4"/>
      <c r="J6" s="1"/>
      <c r="K6" s="162"/>
      <c r="L6" s="162"/>
      <c r="M6" s="162"/>
      <c r="N6" s="162"/>
      <c r="O6" s="162"/>
      <c r="P6" s="162"/>
      <c r="Q6" s="162"/>
    </row>
    <row r="7" spans="1:17" ht="21.95" customHeight="1" x14ac:dyDescent="0.3">
      <c r="A7" s="49">
        <v>1</v>
      </c>
      <c r="B7" s="50" t="s">
        <v>1</v>
      </c>
      <c r="C7" s="53">
        <v>500</v>
      </c>
      <c r="D7" s="53">
        <v>300</v>
      </c>
      <c r="E7" s="51">
        <v>300</v>
      </c>
      <c r="F7" s="51">
        <v>100</v>
      </c>
      <c r="G7" s="51">
        <v>100</v>
      </c>
      <c r="H7" s="51">
        <f t="shared" ref="H7:H13" si="0">C7+D7+E7+F7+G7</f>
        <v>1300</v>
      </c>
      <c r="I7" s="4"/>
      <c r="J7" s="13"/>
      <c r="K7" s="164">
        <v>5000</v>
      </c>
      <c r="L7" s="164">
        <v>1700000</v>
      </c>
      <c r="M7" s="164">
        <f>K7*L7</f>
        <v>8500000000</v>
      </c>
      <c r="N7" s="164"/>
      <c r="O7" s="164"/>
      <c r="P7" s="162"/>
      <c r="Q7" s="162"/>
    </row>
    <row r="8" spans="1:17" ht="21.95" customHeight="1" x14ac:dyDescent="0.3">
      <c r="A8" s="49">
        <v>2</v>
      </c>
      <c r="B8" s="52" t="s">
        <v>5</v>
      </c>
      <c r="C8" s="53"/>
      <c r="D8" s="53">
        <v>50</v>
      </c>
      <c r="E8" s="51">
        <v>50</v>
      </c>
      <c r="F8" s="51">
        <v>50</v>
      </c>
      <c r="G8" s="51">
        <v>50</v>
      </c>
      <c r="H8" s="51">
        <f t="shared" si="0"/>
        <v>200</v>
      </c>
      <c r="I8" s="4"/>
      <c r="J8" s="1"/>
      <c r="K8" s="164"/>
      <c r="L8" s="164" t="s">
        <v>72</v>
      </c>
      <c r="M8" s="164">
        <v>3000000000</v>
      </c>
      <c r="N8" s="164">
        <f>L7-N9</f>
        <v>1400000</v>
      </c>
      <c r="O8" s="164"/>
      <c r="P8" s="162"/>
      <c r="Q8" s="162"/>
    </row>
    <row r="9" spans="1:17" ht="21.95" customHeight="1" x14ac:dyDescent="0.3">
      <c r="A9" s="49">
        <v>4</v>
      </c>
      <c r="B9" s="52" t="s">
        <v>7</v>
      </c>
      <c r="C9" s="53"/>
      <c r="D9" s="53">
        <v>75</v>
      </c>
      <c r="E9" s="51">
        <v>75</v>
      </c>
      <c r="F9" s="51">
        <v>75</v>
      </c>
      <c r="G9" s="51">
        <v>75</v>
      </c>
      <c r="H9" s="51">
        <f t="shared" si="0"/>
        <v>300</v>
      </c>
      <c r="I9" s="4"/>
      <c r="J9" s="1"/>
      <c r="K9" s="164"/>
      <c r="L9" s="162" t="s">
        <v>74</v>
      </c>
      <c r="M9" s="163">
        <v>4000000000</v>
      </c>
      <c r="N9" s="164">
        <v>300000</v>
      </c>
      <c r="O9" s="164"/>
      <c r="P9" s="162"/>
      <c r="Q9" s="162"/>
    </row>
    <row r="10" spans="1:17" ht="21.95" customHeight="1" x14ac:dyDescent="0.3">
      <c r="A10" s="49">
        <v>5</v>
      </c>
      <c r="B10" s="52" t="s">
        <v>9</v>
      </c>
      <c r="C10" s="53"/>
      <c r="D10" s="53">
        <v>50</v>
      </c>
      <c r="E10" s="51">
        <v>50</v>
      </c>
      <c r="F10" s="51">
        <v>50</v>
      </c>
      <c r="G10" s="51">
        <v>50</v>
      </c>
      <c r="H10" s="51">
        <f t="shared" si="0"/>
        <v>200</v>
      </c>
      <c r="I10" s="4"/>
      <c r="J10" s="1"/>
      <c r="K10" s="164"/>
      <c r="L10" s="164" t="s">
        <v>73</v>
      </c>
      <c r="M10" s="164">
        <f>K7*N9</f>
        <v>1500000000</v>
      </c>
      <c r="N10" s="164"/>
      <c r="O10" s="164"/>
      <c r="P10" s="162"/>
      <c r="Q10" s="162"/>
    </row>
    <row r="11" spans="1:17" ht="21.95" customHeight="1" x14ac:dyDescent="0.3">
      <c r="A11" s="49">
        <v>6</v>
      </c>
      <c r="B11" s="52" t="s">
        <v>10</v>
      </c>
      <c r="C11" s="53"/>
      <c r="D11" s="53">
        <v>300</v>
      </c>
      <c r="E11" s="51">
        <v>300</v>
      </c>
      <c r="F11" s="51">
        <v>500</v>
      </c>
      <c r="G11" s="51">
        <v>200</v>
      </c>
      <c r="H11" s="51">
        <f t="shared" si="0"/>
        <v>1300</v>
      </c>
      <c r="I11" s="4"/>
      <c r="J11" s="1"/>
      <c r="K11" s="164"/>
      <c r="L11" s="164"/>
      <c r="M11" s="164">
        <f>M8+M10+M9</f>
        <v>8500000000</v>
      </c>
      <c r="N11" s="164"/>
      <c r="O11" s="164"/>
      <c r="P11" s="162"/>
      <c r="Q11" s="162"/>
    </row>
    <row r="12" spans="1:17" ht="21.95" customHeight="1" x14ac:dyDescent="0.3">
      <c r="A12" s="49">
        <v>7</v>
      </c>
      <c r="B12" s="52" t="s">
        <v>11</v>
      </c>
      <c r="C12" s="53">
        <v>800</v>
      </c>
      <c r="D12" s="53">
        <v>100</v>
      </c>
      <c r="E12" s="51">
        <v>100</v>
      </c>
      <c r="F12" s="51">
        <v>100</v>
      </c>
      <c r="G12" s="51">
        <v>100</v>
      </c>
      <c r="H12" s="51">
        <f t="shared" si="0"/>
        <v>1200</v>
      </c>
      <c r="I12" s="4"/>
      <c r="J12" s="1"/>
      <c r="K12" s="164"/>
      <c r="L12" s="164"/>
      <c r="M12" s="164"/>
      <c r="N12" s="164"/>
      <c r="O12" s="164"/>
      <c r="P12" s="162"/>
      <c r="Q12" s="162"/>
    </row>
    <row r="13" spans="1:17" ht="21.95" customHeight="1" x14ac:dyDescent="0.3">
      <c r="A13" s="49">
        <v>11</v>
      </c>
      <c r="B13" s="52" t="s">
        <v>12</v>
      </c>
      <c r="C13" s="53"/>
      <c r="D13" s="53">
        <v>110</v>
      </c>
      <c r="E13" s="51">
        <v>120</v>
      </c>
      <c r="F13" s="51">
        <v>150</v>
      </c>
      <c r="G13" s="51">
        <v>120</v>
      </c>
      <c r="H13" s="51">
        <f t="shared" si="0"/>
        <v>500</v>
      </c>
      <c r="I13" s="4"/>
      <c r="J13" s="1"/>
      <c r="K13" s="164"/>
      <c r="L13" s="164"/>
      <c r="M13" s="164"/>
      <c r="N13" s="164"/>
      <c r="O13" s="164"/>
      <c r="P13" s="162"/>
      <c r="Q13" s="162"/>
    </row>
    <row r="14" spans="1:17" ht="21.95" customHeight="1" x14ac:dyDescent="0.3">
      <c r="A14" s="124" t="s">
        <v>17</v>
      </c>
      <c r="B14" s="124"/>
      <c r="C14" s="23">
        <f>SUM(C7:C13)</f>
        <v>1300</v>
      </c>
      <c r="D14" s="23">
        <f t="shared" ref="D14:G14" si="1">SUM(D7:D13)</f>
        <v>985</v>
      </c>
      <c r="E14" s="23">
        <f t="shared" si="1"/>
        <v>995</v>
      </c>
      <c r="F14" s="23">
        <f t="shared" si="1"/>
        <v>1025</v>
      </c>
      <c r="G14" s="23">
        <f t="shared" si="1"/>
        <v>695</v>
      </c>
      <c r="H14" s="23">
        <f>SUM(H7:H13)</f>
        <v>5000</v>
      </c>
      <c r="I14" s="4"/>
      <c r="J14" s="1"/>
      <c r="K14" s="162"/>
      <c r="L14" s="162"/>
      <c r="M14" s="162"/>
      <c r="N14" s="162"/>
      <c r="O14" s="162"/>
      <c r="P14" s="162"/>
      <c r="Q14" s="162"/>
    </row>
    <row r="15" spans="1:17" ht="18.75" x14ac:dyDescent="0.3">
      <c r="A15" s="4"/>
      <c r="B15" s="4"/>
      <c r="C15" s="4"/>
      <c r="D15" s="4"/>
      <c r="E15" s="4"/>
      <c r="F15" s="4"/>
      <c r="G15" s="4"/>
      <c r="H15" s="18"/>
      <c r="I15" s="4"/>
      <c r="J15" s="1"/>
      <c r="K15" s="162"/>
      <c r="L15" s="162"/>
      <c r="M15" s="162"/>
      <c r="N15" s="162"/>
      <c r="O15" s="162"/>
      <c r="P15" s="162"/>
      <c r="Q15" s="162"/>
    </row>
    <row r="16" spans="1:17" s="4" customFormat="1" ht="18.75" x14ac:dyDescent="0.3">
      <c r="B16" s="131" t="s">
        <v>36</v>
      </c>
      <c r="C16" s="131"/>
      <c r="D16" s="40">
        <v>170000</v>
      </c>
      <c r="E16" s="4" t="s">
        <v>37</v>
      </c>
      <c r="J16" s="5"/>
    </row>
    <row r="17" spans="2:10" s="4" customFormat="1" ht="18.75" x14ac:dyDescent="0.3">
      <c r="B17" s="123"/>
      <c r="C17" s="123"/>
      <c r="D17" s="123"/>
      <c r="E17" s="40"/>
      <c r="F17" s="5"/>
      <c r="G17" s="5"/>
      <c r="H17" s="5"/>
      <c r="I17" s="5"/>
      <c r="J17" s="5"/>
    </row>
    <row r="18" spans="2:10" s="4" customFormat="1" ht="18.75" x14ac:dyDescent="0.3">
      <c r="B18" s="123"/>
      <c r="C18" s="123"/>
      <c r="D18" s="123"/>
      <c r="E18" s="40"/>
      <c r="F18" s="5"/>
      <c r="G18" s="5"/>
      <c r="H18" s="5"/>
      <c r="I18" s="5"/>
      <c r="J18" s="5"/>
    </row>
    <row r="19" spans="2:10" s="4" customFormat="1" ht="18.75" x14ac:dyDescent="0.3">
      <c r="E19" s="5"/>
      <c r="F19" s="5"/>
      <c r="G19" s="5"/>
      <c r="H19" s="5"/>
      <c r="I19" s="5"/>
      <c r="J19" s="5"/>
    </row>
    <row r="20" spans="2:10" ht="18.75" x14ac:dyDescent="0.3">
      <c r="F20" s="5"/>
    </row>
  </sheetData>
  <mergeCells count="14">
    <mergeCell ref="B17:D17"/>
    <mergeCell ref="B18:D18"/>
    <mergeCell ref="A14:B14"/>
    <mergeCell ref="A2:H2"/>
    <mergeCell ref="A3:H3"/>
    <mergeCell ref="G4:H4"/>
    <mergeCell ref="A5:A6"/>
    <mergeCell ref="H5:H6"/>
    <mergeCell ref="C5:C6"/>
    <mergeCell ref="D5:D6"/>
    <mergeCell ref="E5:E6"/>
    <mergeCell ref="F5:F6"/>
    <mergeCell ref="G5:G6"/>
    <mergeCell ref="B16:C16"/>
  </mergeCells>
  <printOptions horizontalCentered="1"/>
  <pageMargins left="1" right="0.7" top="0.5" bottom="0.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zoomScaleNormal="100" workbookViewId="0">
      <selection activeCell="J10" sqref="J10"/>
    </sheetView>
  </sheetViews>
  <sheetFormatPr defaultRowHeight="15.75" x14ac:dyDescent="0.25"/>
  <cols>
    <col min="1" max="1" width="6.375" style="1" customWidth="1"/>
    <col min="2" max="2" width="19.25" style="1" customWidth="1"/>
    <col min="3" max="3" width="13.25" style="1" customWidth="1"/>
    <col min="4" max="4" width="15.125" style="1" customWidth="1"/>
    <col min="5" max="5" width="14.5" style="2" customWidth="1"/>
    <col min="6" max="6" width="14.625" style="2" customWidth="1"/>
    <col min="7" max="7" width="14.5" style="2" customWidth="1"/>
    <col min="8" max="8" width="13.625" style="2" customWidth="1"/>
    <col min="9" max="9" width="10.75" style="168" customWidth="1"/>
    <col min="10" max="10" width="12.625" style="168" bestFit="1" customWidth="1"/>
    <col min="11" max="38" width="9" style="169"/>
    <col min="39" max="16384" width="9" style="1"/>
  </cols>
  <sheetData>
    <row r="1" spans="1:38" ht="18.75" x14ac:dyDescent="0.3">
      <c r="A1" s="4"/>
      <c r="B1" s="4"/>
      <c r="C1" s="4"/>
      <c r="D1" s="4"/>
      <c r="E1" s="5"/>
      <c r="F1" s="5"/>
      <c r="G1" s="5"/>
      <c r="H1" s="5"/>
      <c r="I1" s="167"/>
    </row>
    <row r="2" spans="1:38" ht="18.75" x14ac:dyDescent="0.3">
      <c r="A2" s="94" t="s">
        <v>62</v>
      </c>
      <c r="B2" s="94"/>
      <c r="C2" s="94"/>
      <c r="D2" s="94"/>
      <c r="E2" s="94"/>
      <c r="F2" s="94"/>
      <c r="G2" s="94"/>
      <c r="H2" s="94"/>
      <c r="I2" s="170"/>
      <c r="J2" s="171"/>
    </row>
    <row r="3" spans="1:38" ht="18.75" x14ac:dyDescent="0.3">
      <c r="A3" s="97" t="s">
        <v>59</v>
      </c>
      <c r="B3" s="97"/>
      <c r="C3" s="97"/>
      <c r="D3" s="97"/>
      <c r="E3" s="97"/>
      <c r="F3" s="97"/>
      <c r="G3" s="97"/>
      <c r="H3" s="97"/>
      <c r="I3" s="170"/>
      <c r="J3" s="171"/>
    </row>
    <row r="4" spans="1:38" ht="18.75" x14ac:dyDescent="0.3">
      <c r="A4" s="4"/>
      <c r="B4" s="4"/>
      <c r="C4" s="4"/>
      <c r="D4" s="4"/>
      <c r="E4" s="5"/>
      <c r="F4" s="5"/>
      <c r="G4" s="98" t="s">
        <v>24</v>
      </c>
      <c r="H4" s="98"/>
      <c r="I4" s="172"/>
    </row>
    <row r="5" spans="1:38" ht="24.75" customHeight="1" x14ac:dyDescent="0.3">
      <c r="A5" s="95" t="s">
        <v>0</v>
      </c>
      <c r="B5" s="17" t="s">
        <v>22</v>
      </c>
      <c r="C5" s="133" t="s">
        <v>20</v>
      </c>
      <c r="D5" s="134" t="s">
        <v>21</v>
      </c>
      <c r="E5" s="135">
        <v>2023</v>
      </c>
      <c r="F5" s="135">
        <v>2024</v>
      </c>
      <c r="G5" s="135">
        <v>2025</v>
      </c>
      <c r="H5" s="136" t="s">
        <v>16</v>
      </c>
      <c r="I5" s="172"/>
      <c r="J5" s="169"/>
    </row>
    <row r="6" spans="1:38" ht="23.25" customHeight="1" x14ac:dyDescent="0.3">
      <c r="A6" s="95"/>
      <c r="B6" s="16" t="s">
        <v>23</v>
      </c>
      <c r="C6" s="133"/>
      <c r="D6" s="134"/>
      <c r="E6" s="135"/>
      <c r="F6" s="135"/>
      <c r="G6" s="135"/>
      <c r="H6" s="136"/>
      <c r="I6" s="172"/>
      <c r="J6" s="169"/>
    </row>
    <row r="7" spans="1:38" s="45" customFormat="1" ht="18.75" x14ac:dyDescent="0.3">
      <c r="A7" s="7">
        <v>1</v>
      </c>
      <c r="B7" s="8" t="s">
        <v>1</v>
      </c>
      <c r="C7" s="14">
        <f>I7*K7</f>
        <v>153</v>
      </c>
      <c r="D7" s="14">
        <f>L7*I7</f>
        <v>153</v>
      </c>
      <c r="E7" s="15">
        <f>I7*M7</f>
        <v>153</v>
      </c>
      <c r="F7" s="15">
        <f>I7*K7</f>
        <v>153</v>
      </c>
      <c r="G7" s="15">
        <f>I7*L7</f>
        <v>153</v>
      </c>
      <c r="H7" s="10">
        <f>C7+D7+E7+F7+G7</f>
        <v>765</v>
      </c>
      <c r="I7" s="172">
        <v>3</v>
      </c>
      <c r="J7" s="173" t="e">
        <f>#REF!</f>
        <v>#REF!</v>
      </c>
      <c r="K7" s="174">
        <v>51</v>
      </c>
      <c r="L7" s="174">
        <v>51</v>
      </c>
      <c r="M7" s="174">
        <v>51</v>
      </c>
      <c r="N7" s="174">
        <v>81</v>
      </c>
      <c r="O7" s="174">
        <v>71</v>
      </c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</row>
    <row r="8" spans="1:38" ht="18.75" x14ac:dyDescent="0.3">
      <c r="A8" s="7">
        <v>2</v>
      </c>
      <c r="B8" s="8" t="s">
        <v>2</v>
      </c>
      <c r="C8" s="14">
        <f t="shared" ref="C8:C23" si="0">I8*K8</f>
        <v>54</v>
      </c>
      <c r="D8" s="14">
        <f t="shared" ref="D8:D23" si="1">L8*I8</f>
        <v>54</v>
      </c>
      <c r="E8" s="15">
        <f t="shared" ref="E8:E23" si="2">I8*M8</f>
        <v>54</v>
      </c>
      <c r="F8" s="15">
        <f t="shared" ref="F8:F23" si="3">I8*K8</f>
        <v>54</v>
      </c>
      <c r="G8" s="15">
        <f t="shared" ref="G8:G23" si="4">I8*L8</f>
        <v>54</v>
      </c>
      <c r="H8" s="10">
        <f t="shared" ref="H8:H23" si="5">C8+D8+E8+F8+G8</f>
        <v>270</v>
      </c>
      <c r="I8" s="172">
        <v>3</v>
      </c>
      <c r="J8" s="169"/>
      <c r="K8" s="174">
        <v>18</v>
      </c>
      <c r="L8" s="174">
        <v>18</v>
      </c>
      <c r="M8" s="174">
        <v>18</v>
      </c>
      <c r="N8" s="174">
        <v>29</v>
      </c>
      <c r="O8" s="174">
        <v>25</v>
      </c>
    </row>
    <row r="9" spans="1:38" ht="18.75" x14ac:dyDescent="0.3">
      <c r="A9" s="7">
        <v>3</v>
      </c>
      <c r="B9" s="9" t="s">
        <v>3</v>
      </c>
      <c r="C9" s="14">
        <f t="shared" si="0"/>
        <v>45</v>
      </c>
      <c r="D9" s="14">
        <f t="shared" si="1"/>
        <v>45</v>
      </c>
      <c r="E9" s="15">
        <f t="shared" si="2"/>
        <v>45</v>
      </c>
      <c r="F9" s="15">
        <f t="shared" si="3"/>
        <v>45</v>
      </c>
      <c r="G9" s="15">
        <f t="shared" si="4"/>
        <v>45</v>
      </c>
      <c r="H9" s="10">
        <f t="shared" si="5"/>
        <v>225</v>
      </c>
      <c r="I9" s="172">
        <v>3</v>
      </c>
      <c r="J9" s="169"/>
      <c r="K9" s="174">
        <v>15</v>
      </c>
      <c r="L9" s="174">
        <v>15</v>
      </c>
      <c r="M9" s="174">
        <v>15</v>
      </c>
      <c r="N9" s="174">
        <v>24</v>
      </c>
      <c r="O9" s="174">
        <v>21</v>
      </c>
    </row>
    <row r="10" spans="1:38" ht="18.75" x14ac:dyDescent="0.3">
      <c r="A10" s="7">
        <v>4</v>
      </c>
      <c r="B10" s="9" t="s">
        <v>4</v>
      </c>
      <c r="C10" s="14">
        <f t="shared" si="0"/>
        <v>54</v>
      </c>
      <c r="D10" s="14">
        <f t="shared" si="1"/>
        <v>54</v>
      </c>
      <c r="E10" s="15">
        <f t="shared" si="2"/>
        <v>54</v>
      </c>
      <c r="F10" s="15">
        <f t="shared" si="3"/>
        <v>54</v>
      </c>
      <c r="G10" s="15">
        <f t="shared" si="4"/>
        <v>54</v>
      </c>
      <c r="H10" s="10">
        <f t="shared" si="5"/>
        <v>270</v>
      </c>
      <c r="I10" s="172">
        <v>3</v>
      </c>
      <c r="J10" s="169"/>
      <c r="K10" s="174">
        <v>18</v>
      </c>
      <c r="L10" s="174">
        <v>18</v>
      </c>
      <c r="M10" s="174">
        <v>18</v>
      </c>
      <c r="N10" s="174">
        <v>29</v>
      </c>
      <c r="O10" s="174">
        <v>25</v>
      </c>
    </row>
    <row r="11" spans="1:38" ht="18.75" x14ac:dyDescent="0.3">
      <c r="A11" s="7">
        <v>5</v>
      </c>
      <c r="B11" s="9" t="s">
        <v>5</v>
      </c>
      <c r="C11" s="14">
        <f t="shared" si="0"/>
        <v>45</v>
      </c>
      <c r="D11" s="14">
        <f t="shared" si="1"/>
        <v>45</v>
      </c>
      <c r="E11" s="15">
        <f t="shared" si="2"/>
        <v>45</v>
      </c>
      <c r="F11" s="15">
        <f t="shared" si="3"/>
        <v>45</v>
      </c>
      <c r="G11" s="15">
        <f t="shared" si="4"/>
        <v>45</v>
      </c>
      <c r="H11" s="10">
        <f t="shared" si="5"/>
        <v>225</v>
      </c>
      <c r="I11" s="172">
        <v>3</v>
      </c>
      <c r="J11" s="169"/>
      <c r="K11" s="174">
        <v>15</v>
      </c>
      <c r="L11" s="174">
        <v>15</v>
      </c>
      <c r="M11" s="174">
        <v>15</v>
      </c>
      <c r="N11" s="174">
        <v>24</v>
      </c>
      <c r="O11" s="174">
        <v>21</v>
      </c>
    </row>
    <row r="12" spans="1:38" ht="18.75" x14ac:dyDescent="0.3">
      <c r="A12" s="7">
        <v>6</v>
      </c>
      <c r="B12" s="9" t="s">
        <v>6</v>
      </c>
      <c r="C12" s="14">
        <f t="shared" si="0"/>
        <v>99</v>
      </c>
      <c r="D12" s="14">
        <f t="shared" si="1"/>
        <v>99</v>
      </c>
      <c r="E12" s="15">
        <f t="shared" si="2"/>
        <v>99</v>
      </c>
      <c r="F12" s="15">
        <f t="shared" si="3"/>
        <v>99</v>
      </c>
      <c r="G12" s="15">
        <f t="shared" si="4"/>
        <v>99</v>
      </c>
      <c r="H12" s="10">
        <f t="shared" si="5"/>
        <v>495</v>
      </c>
      <c r="I12" s="172">
        <v>3</v>
      </c>
      <c r="J12" s="169"/>
      <c r="K12" s="174">
        <v>33</v>
      </c>
      <c r="L12" s="174">
        <v>33</v>
      </c>
      <c r="M12" s="174">
        <v>33</v>
      </c>
      <c r="N12" s="174">
        <v>53</v>
      </c>
      <c r="O12" s="174">
        <v>46</v>
      </c>
    </row>
    <row r="13" spans="1:38" ht="18.75" x14ac:dyDescent="0.3">
      <c r="A13" s="7">
        <v>7</v>
      </c>
      <c r="B13" s="9" t="s">
        <v>7</v>
      </c>
      <c r="C13" s="14">
        <f t="shared" si="0"/>
        <v>90</v>
      </c>
      <c r="D13" s="14">
        <f t="shared" si="1"/>
        <v>90</v>
      </c>
      <c r="E13" s="15">
        <f t="shared" si="2"/>
        <v>90</v>
      </c>
      <c r="F13" s="15">
        <f t="shared" si="3"/>
        <v>90</v>
      </c>
      <c r="G13" s="15">
        <f t="shared" si="4"/>
        <v>90</v>
      </c>
      <c r="H13" s="10">
        <f t="shared" si="5"/>
        <v>450</v>
      </c>
      <c r="I13" s="172">
        <v>3</v>
      </c>
      <c r="J13" s="169"/>
      <c r="K13" s="174">
        <v>30</v>
      </c>
      <c r="L13" s="174">
        <v>30</v>
      </c>
      <c r="M13" s="174">
        <v>30</v>
      </c>
      <c r="N13" s="174">
        <v>48</v>
      </c>
      <c r="O13" s="174">
        <v>42</v>
      </c>
    </row>
    <row r="14" spans="1:38" ht="18.75" x14ac:dyDescent="0.3">
      <c r="A14" s="7">
        <v>8</v>
      </c>
      <c r="B14" s="8" t="s">
        <v>8</v>
      </c>
      <c r="C14" s="14">
        <f t="shared" si="0"/>
        <v>120</v>
      </c>
      <c r="D14" s="14">
        <f t="shared" si="1"/>
        <v>120</v>
      </c>
      <c r="E14" s="15">
        <f t="shared" si="2"/>
        <v>120</v>
      </c>
      <c r="F14" s="15">
        <f t="shared" si="3"/>
        <v>120</v>
      </c>
      <c r="G14" s="15">
        <f t="shared" si="4"/>
        <v>120</v>
      </c>
      <c r="H14" s="10">
        <f t="shared" si="5"/>
        <v>600</v>
      </c>
      <c r="I14" s="172">
        <v>3</v>
      </c>
      <c r="J14" s="169"/>
      <c r="K14" s="174">
        <v>40</v>
      </c>
      <c r="L14" s="174">
        <v>40</v>
      </c>
      <c r="M14" s="174">
        <v>40</v>
      </c>
      <c r="N14" s="174">
        <v>64</v>
      </c>
      <c r="O14" s="174">
        <v>56</v>
      </c>
    </row>
    <row r="15" spans="1:38" ht="18.75" x14ac:dyDescent="0.3">
      <c r="A15" s="7">
        <v>9</v>
      </c>
      <c r="B15" s="9" t="s">
        <v>9</v>
      </c>
      <c r="C15" s="14">
        <f t="shared" si="0"/>
        <v>60</v>
      </c>
      <c r="D15" s="14">
        <f t="shared" si="1"/>
        <v>60</v>
      </c>
      <c r="E15" s="15">
        <f t="shared" si="2"/>
        <v>60</v>
      </c>
      <c r="F15" s="15">
        <f t="shared" si="3"/>
        <v>60</v>
      </c>
      <c r="G15" s="15">
        <f t="shared" si="4"/>
        <v>60</v>
      </c>
      <c r="H15" s="10">
        <f t="shared" si="5"/>
        <v>300</v>
      </c>
      <c r="I15" s="172">
        <v>3</v>
      </c>
      <c r="J15" s="169"/>
      <c r="K15" s="174">
        <v>20</v>
      </c>
      <c r="L15" s="174">
        <v>20</v>
      </c>
      <c r="M15" s="174">
        <v>20</v>
      </c>
      <c r="N15" s="174">
        <v>32</v>
      </c>
      <c r="O15" s="174">
        <v>30</v>
      </c>
    </row>
    <row r="16" spans="1:38" s="45" customFormat="1" ht="18.75" x14ac:dyDescent="0.3">
      <c r="A16" s="7">
        <v>10</v>
      </c>
      <c r="B16" s="9" t="s">
        <v>10</v>
      </c>
      <c r="C16" s="14">
        <f t="shared" si="0"/>
        <v>150</v>
      </c>
      <c r="D16" s="14">
        <f t="shared" si="1"/>
        <v>150</v>
      </c>
      <c r="E16" s="15">
        <f t="shared" si="2"/>
        <v>150</v>
      </c>
      <c r="F16" s="15">
        <f t="shared" si="3"/>
        <v>150</v>
      </c>
      <c r="G16" s="15">
        <f t="shared" si="4"/>
        <v>150</v>
      </c>
      <c r="H16" s="10">
        <f t="shared" si="5"/>
        <v>750</v>
      </c>
      <c r="I16" s="172">
        <v>3</v>
      </c>
      <c r="J16" s="169"/>
      <c r="K16" s="174">
        <v>50</v>
      </c>
      <c r="L16" s="174">
        <v>50</v>
      </c>
      <c r="M16" s="174">
        <v>50</v>
      </c>
      <c r="N16" s="174">
        <v>80</v>
      </c>
      <c r="O16" s="174">
        <v>70</v>
      </c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</row>
    <row r="17" spans="1:38" ht="18.75" x14ac:dyDescent="0.3">
      <c r="A17" s="7">
        <v>11</v>
      </c>
      <c r="B17" s="9" t="s">
        <v>11</v>
      </c>
      <c r="C17" s="14">
        <f t="shared" si="0"/>
        <v>114</v>
      </c>
      <c r="D17" s="14">
        <f t="shared" si="1"/>
        <v>114</v>
      </c>
      <c r="E17" s="15">
        <f t="shared" si="2"/>
        <v>114</v>
      </c>
      <c r="F17" s="15">
        <f t="shared" si="3"/>
        <v>114</v>
      </c>
      <c r="G17" s="15">
        <f t="shared" si="4"/>
        <v>114</v>
      </c>
      <c r="H17" s="10">
        <f t="shared" si="5"/>
        <v>570</v>
      </c>
      <c r="I17" s="172">
        <v>3</v>
      </c>
      <c r="J17" s="169"/>
      <c r="K17" s="174">
        <v>38</v>
      </c>
      <c r="L17" s="174">
        <v>38</v>
      </c>
      <c r="M17" s="174">
        <v>38</v>
      </c>
      <c r="N17" s="174">
        <v>60</v>
      </c>
      <c r="O17" s="174">
        <v>53</v>
      </c>
    </row>
    <row r="18" spans="1:38" s="45" customFormat="1" ht="18.75" x14ac:dyDescent="0.3">
      <c r="A18" s="7">
        <v>12</v>
      </c>
      <c r="B18" s="9" t="s">
        <v>12</v>
      </c>
      <c r="C18" s="14">
        <f t="shared" si="0"/>
        <v>126</v>
      </c>
      <c r="D18" s="14">
        <f t="shared" si="1"/>
        <v>126</v>
      </c>
      <c r="E18" s="15">
        <f t="shared" si="2"/>
        <v>126</v>
      </c>
      <c r="F18" s="15">
        <f t="shared" si="3"/>
        <v>126</v>
      </c>
      <c r="G18" s="15">
        <f t="shared" si="4"/>
        <v>126</v>
      </c>
      <c r="H18" s="10">
        <f t="shared" si="5"/>
        <v>630</v>
      </c>
      <c r="I18" s="172">
        <v>3</v>
      </c>
      <c r="J18" s="169"/>
      <c r="K18" s="174">
        <v>42</v>
      </c>
      <c r="L18" s="174">
        <v>42</v>
      </c>
      <c r="M18" s="174">
        <v>42</v>
      </c>
      <c r="N18" s="174">
        <v>67</v>
      </c>
      <c r="O18" s="174">
        <v>59</v>
      </c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</row>
    <row r="19" spans="1:38" ht="18.75" x14ac:dyDescent="0.3">
      <c r="A19" s="7">
        <v>13</v>
      </c>
      <c r="B19" s="9" t="s">
        <v>13</v>
      </c>
      <c r="C19" s="14">
        <f t="shared" si="0"/>
        <v>120</v>
      </c>
      <c r="D19" s="14">
        <f t="shared" si="1"/>
        <v>120</v>
      </c>
      <c r="E19" s="15">
        <f t="shared" si="2"/>
        <v>120</v>
      </c>
      <c r="F19" s="15">
        <f t="shared" si="3"/>
        <v>120</v>
      </c>
      <c r="G19" s="15">
        <f t="shared" si="4"/>
        <v>120</v>
      </c>
      <c r="H19" s="10">
        <f t="shared" si="5"/>
        <v>600</v>
      </c>
      <c r="I19" s="172">
        <v>3</v>
      </c>
      <c r="J19" s="169"/>
      <c r="K19" s="174">
        <v>40</v>
      </c>
      <c r="L19" s="174">
        <v>40</v>
      </c>
      <c r="M19" s="174">
        <v>40</v>
      </c>
      <c r="N19" s="174">
        <v>64</v>
      </c>
      <c r="O19" s="174">
        <v>56</v>
      </c>
    </row>
    <row r="20" spans="1:38" ht="18.75" x14ac:dyDescent="0.3">
      <c r="A20" s="7">
        <v>14</v>
      </c>
      <c r="B20" s="9" t="s">
        <v>14</v>
      </c>
      <c r="C20" s="14">
        <f t="shared" si="0"/>
        <v>66</v>
      </c>
      <c r="D20" s="14">
        <f t="shared" si="1"/>
        <v>66</v>
      </c>
      <c r="E20" s="15">
        <f t="shared" si="2"/>
        <v>66</v>
      </c>
      <c r="F20" s="15">
        <f t="shared" si="3"/>
        <v>66</v>
      </c>
      <c r="G20" s="15">
        <f t="shared" si="4"/>
        <v>66</v>
      </c>
      <c r="H20" s="10">
        <f t="shared" si="5"/>
        <v>330</v>
      </c>
      <c r="I20" s="172">
        <v>3</v>
      </c>
      <c r="J20" s="169"/>
      <c r="K20" s="174">
        <v>22</v>
      </c>
      <c r="L20" s="174">
        <v>22</v>
      </c>
      <c r="M20" s="174">
        <v>22</v>
      </c>
      <c r="N20" s="174">
        <v>35</v>
      </c>
      <c r="O20" s="174">
        <v>31</v>
      </c>
    </row>
    <row r="21" spans="1:38" ht="18.75" x14ac:dyDescent="0.3">
      <c r="A21" s="7">
        <v>15</v>
      </c>
      <c r="B21" s="8" t="s">
        <v>15</v>
      </c>
      <c r="C21" s="14">
        <f t="shared" si="0"/>
        <v>84</v>
      </c>
      <c r="D21" s="14">
        <f t="shared" si="1"/>
        <v>84</v>
      </c>
      <c r="E21" s="15">
        <f t="shared" si="2"/>
        <v>84</v>
      </c>
      <c r="F21" s="15">
        <f t="shared" si="3"/>
        <v>84</v>
      </c>
      <c r="G21" s="15">
        <f t="shared" si="4"/>
        <v>84</v>
      </c>
      <c r="H21" s="10">
        <f t="shared" si="5"/>
        <v>420</v>
      </c>
      <c r="I21" s="172">
        <v>3</v>
      </c>
      <c r="J21" s="169"/>
      <c r="K21" s="174">
        <v>28</v>
      </c>
      <c r="L21" s="174">
        <v>28</v>
      </c>
      <c r="M21" s="174">
        <v>28</v>
      </c>
      <c r="N21" s="174">
        <v>45</v>
      </c>
      <c r="O21" s="174">
        <v>39</v>
      </c>
    </row>
    <row r="22" spans="1:38" ht="18.75" x14ac:dyDescent="0.3">
      <c r="A22" s="7">
        <v>16</v>
      </c>
      <c r="B22" s="8" t="s">
        <v>19</v>
      </c>
      <c r="C22" s="14">
        <f t="shared" si="0"/>
        <v>45</v>
      </c>
      <c r="D22" s="14">
        <f t="shared" si="1"/>
        <v>45</v>
      </c>
      <c r="E22" s="15">
        <f t="shared" si="2"/>
        <v>45</v>
      </c>
      <c r="F22" s="15">
        <f t="shared" si="3"/>
        <v>45</v>
      </c>
      <c r="G22" s="15">
        <f t="shared" si="4"/>
        <v>45</v>
      </c>
      <c r="H22" s="10">
        <f t="shared" si="5"/>
        <v>225</v>
      </c>
      <c r="I22" s="172">
        <v>3</v>
      </c>
      <c r="J22" s="169"/>
      <c r="K22" s="174">
        <v>15</v>
      </c>
      <c r="L22" s="174">
        <v>15</v>
      </c>
      <c r="M22" s="174">
        <v>15</v>
      </c>
      <c r="N22" s="174">
        <v>24</v>
      </c>
      <c r="O22" s="174">
        <v>21</v>
      </c>
    </row>
    <row r="23" spans="1:38" ht="18.75" x14ac:dyDescent="0.3">
      <c r="A23" s="7">
        <v>17</v>
      </c>
      <c r="B23" s="8" t="s">
        <v>18</v>
      </c>
      <c r="C23" s="14">
        <f t="shared" si="0"/>
        <v>75</v>
      </c>
      <c r="D23" s="14">
        <f t="shared" si="1"/>
        <v>75</v>
      </c>
      <c r="E23" s="15">
        <f t="shared" si="2"/>
        <v>75</v>
      </c>
      <c r="F23" s="15">
        <f t="shared" si="3"/>
        <v>75</v>
      </c>
      <c r="G23" s="15">
        <f t="shared" si="4"/>
        <v>75</v>
      </c>
      <c r="H23" s="10">
        <f t="shared" si="5"/>
        <v>375</v>
      </c>
      <c r="I23" s="172">
        <v>3</v>
      </c>
      <c r="J23" s="169"/>
      <c r="K23" s="174">
        <v>25</v>
      </c>
      <c r="L23" s="174">
        <v>25</v>
      </c>
      <c r="M23" s="174">
        <v>25</v>
      </c>
      <c r="N23" s="174">
        <v>41</v>
      </c>
      <c r="O23" s="174">
        <v>34</v>
      </c>
    </row>
    <row r="24" spans="1:38" ht="18.75" x14ac:dyDescent="0.3">
      <c r="A24" s="132" t="s">
        <v>17</v>
      </c>
      <c r="B24" s="132"/>
      <c r="C24" s="11">
        <f>SUM(C7:C23)</f>
        <v>1500</v>
      </c>
      <c r="D24" s="11">
        <f t="shared" ref="D24:G24" si="6">SUM(D7:D23)</f>
        <v>1500</v>
      </c>
      <c r="E24" s="11">
        <f t="shared" si="6"/>
        <v>1500</v>
      </c>
      <c r="F24" s="11">
        <f t="shared" si="6"/>
        <v>1500</v>
      </c>
      <c r="G24" s="11">
        <f t="shared" si="6"/>
        <v>1500</v>
      </c>
      <c r="H24" s="11">
        <f>SUM(H7:H23)</f>
        <v>7500</v>
      </c>
      <c r="I24" s="172">
        <v>7500</v>
      </c>
      <c r="J24" s="169"/>
    </row>
    <row r="25" spans="1:38" ht="18.75" x14ac:dyDescent="0.3">
      <c r="A25" s="4"/>
      <c r="B25" s="4"/>
      <c r="C25" s="4"/>
      <c r="D25" s="4"/>
      <c r="E25" s="4"/>
      <c r="F25" s="4"/>
      <c r="G25" s="4"/>
      <c r="H25" s="18"/>
      <c r="I25" s="172"/>
      <c r="J25" s="169"/>
    </row>
    <row r="26" spans="1:38" ht="18.75" x14ac:dyDescent="0.3">
      <c r="A26" s="4"/>
      <c r="B26" s="4"/>
      <c r="C26" s="4"/>
      <c r="D26" s="4"/>
      <c r="E26" s="4"/>
      <c r="F26" s="4"/>
      <c r="G26" s="4"/>
      <c r="H26" s="4"/>
      <c r="I26" s="172"/>
    </row>
    <row r="27" spans="1:38" ht="18.75" x14ac:dyDescent="0.3">
      <c r="A27" s="4"/>
      <c r="B27" s="4"/>
      <c r="C27" s="4"/>
      <c r="D27" s="4"/>
      <c r="E27" s="5"/>
      <c r="F27" s="5"/>
      <c r="G27" s="5"/>
      <c r="H27" s="5"/>
      <c r="I27" s="167"/>
    </row>
    <row r="28" spans="1:38" ht="18.75" x14ac:dyDescent="0.3">
      <c r="A28" s="4"/>
      <c r="B28" s="4"/>
      <c r="C28" s="4"/>
      <c r="D28" s="4"/>
      <c r="E28" s="5"/>
      <c r="F28" s="5"/>
      <c r="G28" s="5"/>
      <c r="H28" s="5"/>
      <c r="I28" s="167"/>
    </row>
    <row r="29" spans="1:38" ht="18.75" x14ac:dyDescent="0.3">
      <c r="A29" s="4"/>
      <c r="B29" s="4"/>
      <c r="C29" s="4"/>
      <c r="D29" s="4"/>
      <c r="E29" s="5"/>
      <c r="F29" s="5"/>
      <c r="G29" s="5"/>
      <c r="H29" s="5"/>
      <c r="I29" s="167"/>
    </row>
  </sheetData>
  <mergeCells count="11">
    <mergeCell ref="A24:B24"/>
    <mergeCell ref="G4:H4"/>
    <mergeCell ref="A2:H2"/>
    <mergeCell ref="A3:H3"/>
    <mergeCell ref="A5:A6"/>
    <mergeCell ref="C5:C6"/>
    <mergeCell ref="D5:D6"/>
    <mergeCell ref="E5:E6"/>
    <mergeCell ref="F5:F6"/>
    <mergeCell ref="G5:G6"/>
    <mergeCell ref="H5:H6"/>
  </mergeCells>
  <printOptions horizontalCentered="1"/>
  <pageMargins left="1" right="0.7" top="0.5" bottom="0.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S9" sqref="S9"/>
    </sheetView>
  </sheetViews>
  <sheetFormatPr defaultRowHeight="15.75" x14ac:dyDescent="0.25"/>
  <cols>
    <col min="1" max="1" width="6" style="1" customWidth="1"/>
    <col min="2" max="2" width="16.75" style="1" customWidth="1"/>
    <col min="3" max="3" width="7.875" style="1" customWidth="1"/>
    <col min="4" max="4" width="6.625" style="1" customWidth="1"/>
    <col min="5" max="5" width="7" style="1" customWidth="1"/>
    <col min="6" max="6" width="7.25" style="1" customWidth="1"/>
    <col min="7" max="8" width="7.375" style="1" customWidth="1"/>
    <col min="9" max="9" width="7.375" style="2" customWidth="1"/>
    <col min="10" max="10" width="6.875" style="2" customWidth="1"/>
    <col min="11" max="11" width="7" style="2" customWidth="1"/>
    <col min="12" max="12" width="6.75" style="2" customWidth="1"/>
    <col min="13" max="13" width="7.625" style="2" customWidth="1"/>
    <col min="14" max="14" width="8.5" style="2" customWidth="1"/>
    <col min="15" max="15" width="8.75" style="2" customWidth="1"/>
    <col min="16" max="16" width="8.875" style="2" customWidth="1"/>
    <col min="17" max="17" width="20.125" style="2" customWidth="1"/>
    <col min="18" max="18" width="12.625" style="2" bestFit="1" customWidth="1"/>
    <col min="19" max="16384" width="9" style="1"/>
  </cols>
  <sheetData>
    <row r="1" spans="1:18" ht="18.75" x14ac:dyDescent="0.3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</row>
    <row r="2" spans="1:18" ht="18.75" x14ac:dyDescent="0.3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6"/>
      <c r="R2" s="3"/>
    </row>
    <row r="3" spans="1:18" ht="18.75" x14ac:dyDescent="0.3">
      <c r="A3" s="97" t="s">
        <v>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6"/>
      <c r="R3" s="3"/>
    </row>
    <row r="4" spans="1:18" ht="18.75" x14ac:dyDescent="0.3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12"/>
      <c r="Q4" s="4"/>
    </row>
    <row r="5" spans="1:18" ht="24.75" customHeight="1" x14ac:dyDescent="0.3">
      <c r="A5" s="95" t="s">
        <v>0</v>
      </c>
      <c r="B5" s="17" t="s">
        <v>22</v>
      </c>
      <c r="C5" s="148" t="s">
        <v>28</v>
      </c>
      <c r="D5" s="133" t="s">
        <v>20</v>
      </c>
      <c r="E5" s="133"/>
      <c r="F5" s="134" t="s">
        <v>21</v>
      </c>
      <c r="G5" s="134"/>
      <c r="H5" s="135">
        <v>2023</v>
      </c>
      <c r="I5" s="135"/>
      <c r="J5" s="135">
        <v>2024</v>
      </c>
      <c r="K5" s="135"/>
      <c r="L5" s="135">
        <v>2025</v>
      </c>
      <c r="M5" s="135"/>
      <c r="N5" s="135" t="s">
        <v>32</v>
      </c>
      <c r="O5" s="135"/>
      <c r="P5" s="135"/>
      <c r="Q5" s="4"/>
      <c r="R5" s="1"/>
    </row>
    <row r="6" spans="1:18" ht="23.25" customHeight="1" x14ac:dyDescent="0.3">
      <c r="A6" s="95"/>
      <c r="B6" s="16" t="s">
        <v>31</v>
      </c>
      <c r="C6" s="148"/>
      <c r="D6" s="133"/>
      <c r="E6" s="133"/>
      <c r="F6" s="134"/>
      <c r="G6" s="134"/>
      <c r="H6" s="135"/>
      <c r="I6" s="135"/>
      <c r="J6" s="135"/>
      <c r="K6" s="135"/>
      <c r="L6" s="135"/>
      <c r="M6" s="135"/>
      <c r="N6" s="150" t="s">
        <v>29</v>
      </c>
      <c r="O6" s="150" t="s">
        <v>30</v>
      </c>
      <c r="P6" s="136" t="s">
        <v>16</v>
      </c>
      <c r="Q6" s="4"/>
      <c r="R6" s="1"/>
    </row>
    <row r="7" spans="1:18" s="26" customFormat="1" ht="30.75" customHeight="1" x14ac:dyDescent="0.3">
      <c r="A7" s="149">
        <v>1</v>
      </c>
      <c r="B7" s="149" t="s">
        <v>33</v>
      </c>
      <c r="C7" s="39" t="s">
        <v>34</v>
      </c>
      <c r="D7" s="27" t="s">
        <v>29</v>
      </c>
      <c r="E7" s="27" t="s">
        <v>30</v>
      </c>
      <c r="F7" s="27" t="s">
        <v>29</v>
      </c>
      <c r="G7" s="27" t="s">
        <v>30</v>
      </c>
      <c r="H7" s="27" t="s">
        <v>29</v>
      </c>
      <c r="I7" s="27" t="s">
        <v>30</v>
      </c>
      <c r="J7" s="27" t="s">
        <v>29</v>
      </c>
      <c r="K7" s="27" t="s">
        <v>30</v>
      </c>
      <c r="L7" s="27" t="s">
        <v>29</v>
      </c>
      <c r="M7" s="27" t="s">
        <v>30</v>
      </c>
      <c r="N7" s="150"/>
      <c r="O7" s="150"/>
      <c r="P7" s="136"/>
      <c r="Q7" s="25"/>
    </row>
    <row r="8" spans="1:18" s="26" customFormat="1" ht="30.75" customHeight="1" x14ac:dyDescent="0.3">
      <c r="A8" s="149"/>
      <c r="B8" s="149"/>
      <c r="C8" s="33" t="s">
        <v>27</v>
      </c>
      <c r="D8" s="34">
        <f t="shared" ref="D8:M8" si="0">D9*A12</f>
        <v>73.199999999999989</v>
      </c>
      <c r="E8" s="34">
        <f t="shared" si="0"/>
        <v>85.399999999999991</v>
      </c>
      <c r="F8" s="34">
        <f t="shared" si="0"/>
        <v>73.199999999999989</v>
      </c>
      <c r="G8" s="34">
        <f t="shared" si="0"/>
        <v>85.399999999999991</v>
      </c>
      <c r="H8" s="34">
        <f t="shared" si="0"/>
        <v>73.199999999999989</v>
      </c>
      <c r="I8" s="34">
        <f t="shared" si="0"/>
        <v>85.399999999999991</v>
      </c>
      <c r="J8" s="34">
        <f t="shared" si="0"/>
        <v>73.199999999999989</v>
      </c>
      <c r="K8" s="34">
        <f t="shared" si="0"/>
        <v>85.399999999999991</v>
      </c>
      <c r="L8" s="34">
        <f t="shared" si="0"/>
        <v>73.199999999999989</v>
      </c>
      <c r="M8" s="34">
        <f t="shared" si="0"/>
        <v>85.399999999999991</v>
      </c>
      <c r="N8" s="91">
        <f>D8+F8+H8+J8+L8</f>
        <v>365.99999999999994</v>
      </c>
      <c r="O8" s="91">
        <f>E8+G8+I8+K8+M8</f>
        <v>426.99999999999994</v>
      </c>
      <c r="P8" s="38">
        <f>D8+E8+F8+G8+H8+I8+J8+K8+L8+M8</f>
        <v>792.99999999999989</v>
      </c>
      <c r="Q8" s="25"/>
    </row>
    <row r="9" spans="1:18" ht="43.5" customHeight="1" x14ac:dyDescent="0.3">
      <c r="A9" s="32">
        <v>2</v>
      </c>
      <c r="B9" s="36" t="s">
        <v>35</v>
      </c>
      <c r="C9" s="37" t="s">
        <v>26</v>
      </c>
      <c r="D9" s="34">
        <v>6</v>
      </c>
      <c r="E9" s="35">
        <v>7</v>
      </c>
      <c r="F9" s="34">
        <v>6</v>
      </c>
      <c r="G9" s="35">
        <v>7</v>
      </c>
      <c r="H9" s="34">
        <v>6</v>
      </c>
      <c r="I9" s="35">
        <v>7</v>
      </c>
      <c r="J9" s="34">
        <v>6</v>
      </c>
      <c r="K9" s="35">
        <v>7</v>
      </c>
      <c r="L9" s="34">
        <v>6</v>
      </c>
      <c r="M9" s="35">
        <v>7</v>
      </c>
      <c r="N9" s="91">
        <f>D9+F9+H9+J9+L9</f>
        <v>30</v>
      </c>
      <c r="O9" s="91">
        <f>E9+G9+I9+K9+M9</f>
        <v>35</v>
      </c>
      <c r="P9" s="38">
        <f>D9+E9+F9+G9+H9+I9+J9+K9+L9+M9</f>
        <v>65</v>
      </c>
      <c r="Q9" s="4"/>
      <c r="R9" s="1"/>
    </row>
    <row r="10" spans="1:18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</row>
    <row r="11" spans="1:18" ht="18.75" x14ac:dyDescent="0.3">
      <c r="A11" s="4"/>
      <c r="B11" s="4" t="s">
        <v>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s="31" customFormat="1" ht="18.75" x14ac:dyDescent="0.3">
      <c r="A12" s="28">
        <v>12.2</v>
      </c>
      <c r="B12" s="28">
        <v>12.2</v>
      </c>
      <c r="C12" s="28">
        <v>12.2</v>
      </c>
      <c r="D12" s="28">
        <v>12.2</v>
      </c>
      <c r="E12" s="28">
        <v>12.2</v>
      </c>
      <c r="F12" s="28">
        <v>12.2</v>
      </c>
      <c r="G12" s="28">
        <v>12.2</v>
      </c>
      <c r="H12" s="28">
        <v>12.2</v>
      </c>
      <c r="I12" s="28">
        <v>12.2</v>
      </c>
      <c r="J12" s="28">
        <v>12.2</v>
      </c>
      <c r="K12" s="29"/>
      <c r="L12" s="29"/>
      <c r="M12" s="29"/>
      <c r="N12" s="29"/>
      <c r="O12" s="29"/>
      <c r="P12" s="29"/>
      <c r="Q12" s="29"/>
      <c r="R12" s="30"/>
    </row>
    <row r="13" spans="1:18" ht="18.75" x14ac:dyDescent="0.3">
      <c r="A13" s="94" t="s">
        <v>69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5"/>
    </row>
    <row r="14" spans="1:18" ht="18.75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5"/>
    </row>
    <row r="15" spans="1:18" ht="18.75" x14ac:dyDescent="0.3">
      <c r="A15" s="95" t="s">
        <v>0</v>
      </c>
      <c r="B15" s="17" t="s">
        <v>22</v>
      </c>
      <c r="C15" s="148" t="s">
        <v>28</v>
      </c>
      <c r="D15" s="133" t="s">
        <v>20</v>
      </c>
      <c r="E15" s="133"/>
      <c r="F15" s="134" t="s">
        <v>21</v>
      </c>
      <c r="G15" s="134"/>
      <c r="H15" s="135">
        <v>2023</v>
      </c>
      <c r="I15" s="135"/>
      <c r="J15" s="135">
        <v>2024</v>
      </c>
      <c r="K15" s="135"/>
      <c r="L15" s="135">
        <v>2025</v>
      </c>
      <c r="M15" s="135"/>
      <c r="N15" s="140" t="s">
        <v>16</v>
      </c>
      <c r="O15" s="141"/>
      <c r="P15" s="142"/>
    </row>
    <row r="16" spans="1:18" ht="18.75" x14ac:dyDescent="0.3">
      <c r="A16" s="95"/>
      <c r="B16" s="16" t="s">
        <v>31</v>
      </c>
      <c r="C16" s="148"/>
      <c r="D16" s="133"/>
      <c r="E16" s="133"/>
      <c r="F16" s="134"/>
      <c r="G16" s="134"/>
      <c r="H16" s="135"/>
      <c r="I16" s="135"/>
      <c r="J16" s="135"/>
      <c r="K16" s="135"/>
      <c r="L16" s="135"/>
      <c r="M16" s="135"/>
      <c r="N16" s="143"/>
      <c r="O16" s="144"/>
      <c r="P16" s="145"/>
    </row>
    <row r="17" spans="1:17" ht="37.5" x14ac:dyDescent="0.25">
      <c r="A17" s="54">
        <v>2</v>
      </c>
      <c r="B17" s="36" t="s">
        <v>35</v>
      </c>
      <c r="C17" s="37" t="s">
        <v>64</v>
      </c>
      <c r="D17" s="146"/>
      <c r="E17" s="147"/>
      <c r="F17" s="146">
        <v>2.5</v>
      </c>
      <c r="G17" s="147"/>
      <c r="H17" s="146">
        <v>3</v>
      </c>
      <c r="I17" s="147"/>
      <c r="J17" s="146">
        <v>3</v>
      </c>
      <c r="K17" s="147"/>
      <c r="L17" s="146">
        <v>3</v>
      </c>
      <c r="M17" s="147"/>
      <c r="N17" s="137">
        <f>L17+J17+H17+F17</f>
        <v>11.5</v>
      </c>
      <c r="O17" s="138"/>
      <c r="P17" s="139"/>
    </row>
    <row r="18" spans="1:17" ht="37.5" x14ac:dyDescent="0.25">
      <c r="A18" s="54">
        <v>1</v>
      </c>
      <c r="B18" s="90" t="s">
        <v>67</v>
      </c>
      <c r="C18" s="33" t="s">
        <v>27</v>
      </c>
      <c r="D18" s="89"/>
      <c r="E18" s="89"/>
      <c r="F18" s="146">
        <f>F17*Q18</f>
        <v>39</v>
      </c>
      <c r="G18" s="147"/>
      <c r="H18" s="146">
        <f>H17*Q18</f>
        <v>46.8</v>
      </c>
      <c r="I18" s="147"/>
      <c r="J18" s="146">
        <f>J17*Q18</f>
        <v>46.8</v>
      </c>
      <c r="K18" s="147"/>
      <c r="L18" s="146">
        <f>L17*Q18</f>
        <v>46.8</v>
      </c>
      <c r="M18" s="147"/>
      <c r="N18" s="137">
        <f>L18+J18+H18+F18</f>
        <v>179.39999999999998</v>
      </c>
      <c r="O18" s="138"/>
      <c r="P18" s="139"/>
      <c r="Q18" s="2">
        <v>15.6</v>
      </c>
    </row>
    <row r="20" spans="1:17" ht="18.75" x14ac:dyDescent="0.3">
      <c r="A20" s="4"/>
      <c r="B20" s="4" t="s">
        <v>66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</sheetData>
  <mergeCells count="36">
    <mergeCell ref="A2:P2"/>
    <mergeCell ref="A3:P3"/>
    <mergeCell ref="A5:A6"/>
    <mergeCell ref="B7:B8"/>
    <mergeCell ref="A7:A8"/>
    <mergeCell ref="N5:P5"/>
    <mergeCell ref="N6:N7"/>
    <mergeCell ref="O6:O7"/>
    <mergeCell ref="P6:P7"/>
    <mergeCell ref="D5:E6"/>
    <mergeCell ref="F5:G6"/>
    <mergeCell ref="H5:I6"/>
    <mergeCell ref="J5:K6"/>
    <mergeCell ref="L5:M6"/>
    <mergeCell ref="C5:C6"/>
    <mergeCell ref="A13:P13"/>
    <mergeCell ref="A14:P14"/>
    <mergeCell ref="A15:A16"/>
    <mergeCell ref="C15:C16"/>
    <mergeCell ref="D15:E16"/>
    <mergeCell ref="F15:G16"/>
    <mergeCell ref="H15:I16"/>
    <mergeCell ref="J15:K16"/>
    <mergeCell ref="L15:M16"/>
    <mergeCell ref="N17:P17"/>
    <mergeCell ref="N18:P18"/>
    <mergeCell ref="N15:P16"/>
    <mergeCell ref="D17:E17"/>
    <mergeCell ref="F17:G17"/>
    <mergeCell ref="H17:I17"/>
    <mergeCell ref="J17:K17"/>
    <mergeCell ref="L17:M17"/>
    <mergeCell ref="F18:G18"/>
    <mergeCell ref="H18:I18"/>
    <mergeCell ref="J18:K18"/>
    <mergeCell ref="L18:M18"/>
  </mergeCells>
  <printOptions horizontalCentered="1"/>
  <pageMargins left="0.45" right="0.45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23" sqref="K23"/>
    </sheetView>
  </sheetViews>
  <sheetFormatPr defaultRowHeight="15.75" x14ac:dyDescent="0.25"/>
  <cols>
    <col min="1" max="1" width="6" style="1" customWidth="1"/>
    <col min="2" max="2" width="21.375" style="1" customWidth="1"/>
    <col min="3" max="3" width="14.375" style="1" customWidth="1"/>
    <col min="4" max="4" width="14.625" style="1" customWidth="1"/>
    <col min="5" max="5" width="12.5" style="2" customWidth="1"/>
    <col min="6" max="6" width="13" style="2" customWidth="1"/>
    <col min="7" max="7" width="14.875" style="2" customWidth="1"/>
    <col min="8" max="8" width="15.25" style="2" customWidth="1"/>
    <col min="9" max="9" width="10.75" style="2" customWidth="1"/>
    <col min="10" max="10" width="12.625" style="2" bestFit="1" customWidth="1"/>
    <col min="11" max="16384" width="9" style="1"/>
  </cols>
  <sheetData>
    <row r="1" spans="1:10" ht="18.75" x14ac:dyDescent="0.3">
      <c r="A1" s="4"/>
      <c r="B1" s="4"/>
      <c r="C1" s="4"/>
      <c r="D1" s="4"/>
      <c r="E1" s="5"/>
      <c r="F1" s="5"/>
      <c r="G1" s="5"/>
      <c r="H1" s="5"/>
      <c r="I1" s="5"/>
    </row>
    <row r="2" spans="1:10" ht="18.75" x14ac:dyDescent="0.3">
      <c r="A2" s="94" t="s">
        <v>70</v>
      </c>
      <c r="B2" s="94"/>
      <c r="C2" s="94"/>
      <c r="D2" s="94"/>
      <c r="E2" s="94"/>
      <c r="F2" s="94"/>
      <c r="G2" s="94"/>
      <c r="H2" s="94"/>
      <c r="I2" s="6"/>
      <c r="J2" s="3"/>
    </row>
    <row r="3" spans="1:10" ht="18.75" x14ac:dyDescent="0.3">
      <c r="A3" s="97" t="s">
        <v>59</v>
      </c>
      <c r="B3" s="97"/>
      <c r="C3" s="97"/>
      <c r="D3" s="97"/>
      <c r="E3" s="97"/>
      <c r="F3" s="97"/>
      <c r="G3" s="97"/>
      <c r="H3" s="97"/>
      <c r="I3" s="6"/>
      <c r="J3" s="3"/>
    </row>
    <row r="4" spans="1:10" ht="18.75" x14ac:dyDescent="0.3">
      <c r="A4" s="4"/>
      <c r="B4" s="4"/>
      <c r="C4" s="4"/>
      <c r="D4" s="4"/>
      <c r="E4" s="5"/>
      <c r="F4" s="5"/>
      <c r="G4" s="151" t="s">
        <v>38</v>
      </c>
      <c r="H4" s="151"/>
      <c r="I4" s="4"/>
    </row>
    <row r="5" spans="1:10" ht="18.75" x14ac:dyDescent="0.3">
      <c r="A5" s="152" t="s">
        <v>0</v>
      </c>
      <c r="B5" s="41" t="s">
        <v>22</v>
      </c>
      <c r="C5" s="154" t="s">
        <v>20</v>
      </c>
      <c r="D5" s="156" t="s">
        <v>21</v>
      </c>
      <c r="E5" s="158">
        <v>2023</v>
      </c>
      <c r="F5" s="158">
        <v>2024</v>
      </c>
      <c r="G5" s="158">
        <v>2025</v>
      </c>
      <c r="H5" s="160" t="s">
        <v>16</v>
      </c>
      <c r="I5" s="4"/>
      <c r="J5" s="1"/>
    </row>
    <row r="6" spans="1:10" ht="18.75" x14ac:dyDescent="0.3">
      <c r="A6" s="153"/>
      <c r="B6" s="42" t="s">
        <v>23</v>
      </c>
      <c r="C6" s="155"/>
      <c r="D6" s="157"/>
      <c r="E6" s="159"/>
      <c r="F6" s="159"/>
      <c r="G6" s="159"/>
      <c r="H6" s="161"/>
      <c r="I6" s="4"/>
      <c r="J6" s="1"/>
    </row>
    <row r="7" spans="1:10" ht="18.75" x14ac:dyDescent="0.3">
      <c r="A7" s="7">
        <v>1</v>
      </c>
      <c r="B7" s="8" t="s">
        <v>1</v>
      </c>
      <c r="C7" s="43">
        <v>51</v>
      </c>
      <c r="D7" s="43">
        <v>51</v>
      </c>
      <c r="E7" s="43">
        <v>51</v>
      </c>
      <c r="F7" s="43">
        <v>81</v>
      </c>
      <c r="G7" s="43">
        <v>71</v>
      </c>
      <c r="H7" s="43">
        <f>G7+F7+E7+D7+C7</f>
        <v>305</v>
      </c>
      <c r="I7" s="4"/>
      <c r="J7" s="1"/>
    </row>
    <row r="8" spans="1:10" ht="18.75" x14ac:dyDescent="0.3">
      <c r="A8" s="7">
        <v>2</v>
      </c>
      <c r="B8" s="8" t="s">
        <v>2</v>
      </c>
      <c r="C8" s="43">
        <v>18</v>
      </c>
      <c r="D8" s="43">
        <v>18</v>
      </c>
      <c r="E8" s="43">
        <v>18</v>
      </c>
      <c r="F8" s="43">
        <v>29</v>
      </c>
      <c r="G8" s="43">
        <v>25</v>
      </c>
      <c r="H8" s="43">
        <f t="shared" ref="H8:H23" si="0">G8+F8+E8+D8+C8</f>
        <v>108</v>
      </c>
      <c r="I8" s="4"/>
      <c r="J8" s="1"/>
    </row>
    <row r="9" spans="1:10" ht="18.75" x14ac:dyDescent="0.3">
      <c r="A9" s="7">
        <v>3</v>
      </c>
      <c r="B9" s="9" t="s">
        <v>3</v>
      </c>
      <c r="C9" s="43">
        <v>15</v>
      </c>
      <c r="D9" s="43">
        <v>15</v>
      </c>
      <c r="E9" s="43">
        <v>15</v>
      </c>
      <c r="F9" s="43">
        <v>24</v>
      </c>
      <c r="G9" s="43">
        <v>21</v>
      </c>
      <c r="H9" s="43">
        <f t="shared" si="0"/>
        <v>90</v>
      </c>
      <c r="I9" s="4"/>
      <c r="J9" s="1"/>
    </row>
    <row r="10" spans="1:10" ht="18.75" x14ac:dyDescent="0.3">
      <c r="A10" s="7">
        <v>4</v>
      </c>
      <c r="B10" s="9" t="s">
        <v>4</v>
      </c>
      <c r="C10" s="43">
        <v>18</v>
      </c>
      <c r="D10" s="43">
        <v>18</v>
      </c>
      <c r="E10" s="43">
        <v>18</v>
      </c>
      <c r="F10" s="43">
        <v>29</v>
      </c>
      <c r="G10" s="43">
        <v>25</v>
      </c>
      <c r="H10" s="43">
        <f t="shared" si="0"/>
        <v>108</v>
      </c>
      <c r="I10" s="4"/>
      <c r="J10" s="1"/>
    </row>
    <row r="11" spans="1:10" ht="18.75" x14ac:dyDescent="0.3">
      <c r="A11" s="7">
        <v>5</v>
      </c>
      <c r="B11" s="9" t="s">
        <v>5</v>
      </c>
      <c r="C11" s="43">
        <v>15</v>
      </c>
      <c r="D11" s="43">
        <v>15</v>
      </c>
      <c r="E11" s="43">
        <v>15</v>
      </c>
      <c r="F11" s="43">
        <v>24</v>
      </c>
      <c r="G11" s="43">
        <v>21</v>
      </c>
      <c r="H11" s="43">
        <f t="shared" si="0"/>
        <v>90</v>
      </c>
      <c r="I11" s="4"/>
      <c r="J11" s="1"/>
    </row>
    <row r="12" spans="1:10" ht="18.75" x14ac:dyDescent="0.3">
      <c r="A12" s="7">
        <v>6</v>
      </c>
      <c r="B12" s="9" t="s">
        <v>6</v>
      </c>
      <c r="C12" s="43">
        <v>33</v>
      </c>
      <c r="D12" s="43">
        <v>33</v>
      </c>
      <c r="E12" s="43">
        <v>33</v>
      </c>
      <c r="F12" s="43">
        <v>53</v>
      </c>
      <c r="G12" s="43">
        <v>46</v>
      </c>
      <c r="H12" s="43">
        <f t="shared" si="0"/>
        <v>198</v>
      </c>
      <c r="I12" s="4"/>
      <c r="J12" s="1"/>
    </row>
    <row r="13" spans="1:10" ht="18.75" x14ac:dyDescent="0.3">
      <c r="A13" s="7">
        <v>7</v>
      </c>
      <c r="B13" s="9" t="s">
        <v>7</v>
      </c>
      <c r="C13" s="43">
        <v>30</v>
      </c>
      <c r="D13" s="43">
        <v>30</v>
      </c>
      <c r="E13" s="43">
        <v>30</v>
      </c>
      <c r="F13" s="43">
        <v>48</v>
      </c>
      <c r="G13" s="43">
        <v>42</v>
      </c>
      <c r="H13" s="43">
        <f t="shared" si="0"/>
        <v>180</v>
      </c>
      <c r="I13" s="4"/>
      <c r="J13" s="1"/>
    </row>
    <row r="14" spans="1:10" ht="18.75" x14ac:dyDescent="0.3">
      <c r="A14" s="7">
        <v>8</v>
      </c>
      <c r="B14" s="8" t="s">
        <v>8</v>
      </c>
      <c r="C14" s="43">
        <v>40</v>
      </c>
      <c r="D14" s="43">
        <v>40</v>
      </c>
      <c r="E14" s="43">
        <v>40</v>
      </c>
      <c r="F14" s="43">
        <v>64</v>
      </c>
      <c r="G14" s="43">
        <v>56</v>
      </c>
      <c r="H14" s="43">
        <f t="shared" si="0"/>
        <v>240</v>
      </c>
      <c r="I14" s="4"/>
      <c r="J14" s="1"/>
    </row>
    <row r="15" spans="1:10" ht="18.75" x14ac:dyDescent="0.3">
      <c r="A15" s="7">
        <v>9</v>
      </c>
      <c r="B15" s="9" t="s">
        <v>9</v>
      </c>
      <c r="C15" s="43">
        <v>20</v>
      </c>
      <c r="D15" s="43">
        <v>20</v>
      </c>
      <c r="E15" s="43">
        <v>20</v>
      </c>
      <c r="F15" s="43">
        <v>32</v>
      </c>
      <c r="G15" s="43">
        <v>30</v>
      </c>
      <c r="H15" s="43">
        <f t="shared" si="0"/>
        <v>122</v>
      </c>
      <c r="I15" s="4"/>
      <c r="J15" s="1"/>
    </row>
    <row r="16" spans="1:10" ht="18.75" x14ac:dyDescent="0.3">
      <c r="A16" s="7">
        <v>10</v>
      </c>
      <c r="B16" s="9" t="s">
        <v>10</v>
      </c>
      <c r="C16" s="43">
        <v>50</v>
      </c>
      <c r="D16" s="43">
        <v>50</v>
      </c>
      <c r="E16" s="43">
        <v>50</v>
      </c>
      <c r="F16" s="43">
        <v>80</v>
      </c>
      <c r="G16" s="43">
        <v>70</v>
      </c>
      <c r="H16" s="43">
        <f t="shared" si="0"/>
        <v>300</v>
      </c>
      <c r="I16" s="4"/>
      <c r="J16" s="1"/>
    </row>
    <row r="17" spans="1:10" ht="18.75" x14ac:dyDescent="0.3">
      <c r="A17" s="7">
        <v>11</v>
      </c>
      <c r="B17" s="9" t="s">
        <v>11</v>
      </c>
      <c r="C17" s="43">
        <v>38</v>
      </c>
      <c r="D17" s="43">
        <v>38</v>
      </c>
      <c r="E17" s="43">
        <v>38</v>
      </c>
      <c r="F17" s="43">
        <v>60</v>
      </c>
      <c r="G17" s="43">
        <v>53</v>
      </c>
      <c r="H17" s="43">
        <f t="shared" si="0"/>
        <v>227</v>
      </c>
      <c r="I17" s="4"/>
      <c r="J17" s="1"/>
    </row>
    <row r="18" spans="1:10" ht="18.75" x14ac:dyDescent="0.3">
      <c r="A18" s="7">
        <v>12</v>
      </c>
      <c r="B18" s="9" t="s">
        <v>12</v>
      </c>
      <c r="C18" s="43">
        <v>42</v>
      </c>
      <c r="D18" s="43">
        <v>42</v>
      </c>
      <c r="E18" s="43">
        <v>42</v>
      </c>
      <c r="F18" s="43">
        <v>67</v>
      </c>
      <c r="G18" s="43">
        <v>59</v>
      </c>
      <c r="H18" s="43">
        <f t="shared" si="0"/>
        <v>252</v>
      </c>
      <c r="I18" s="4"/>
      <c r="J18" s="1"/>
    </row>
    <row r="19" spans="1:10" ht="18.75" x14ac:dyDescent="0.3">
      <c r="A19" s="7">
        <v>13</v>
      </c>
      <c r="B19" s="9" t="s">
        <v>13</v>
      </c>
      <c r="C19" s="43">
        <v>40</v>
      </c>
      <c r="D19" s="43">
        <v>40</v>
      </c>
      <c r="E19" s="43">
        <v>40</v>
      </c>
      <c r="F19" s="43">
        <v>64</v>
      </c>
      <c r="G19" s="43">
        <v>56</v>
      </c>
      <c r="H19" s="43">
        <f t="shared" si="0"/>
        <v>240</v>
      </c>
      <c r="I19" s="4"/>
      <c r="J19" s="1"/>
    </row>
    <row r="20" spans="1:10" ht="18.75" x14ac:dyDescent="0.3">
      <c r="A20" s="7">
        <v>14</v>
      </c>
      <c r="B20" s="9" t="s">
        <v>14</v>
      </c>
      <c r="C20" s="43">
        <v>22</v>
      </c>
      <c r="D20" s="43">
        <v>22</v>
      </c>
      <c r="E20" s="43">
        <v>22</v>
      </c>
      <c r="F20" s="43">
        <v>35</v>
      </c>
      <c r="G20" s="43">
        <v>31</v>
      </c>
      <c r="H20" s="43">
        <f t="shared" si="0"/>
        <v>132</v>
      </c>
      <c r="I20" s="4"/>
      <c r="J20" s="1"/>
    </row>
    <row r="21" spans="1:10" ht="18.75" x14ac:dyDescent="0.3">
      <c r="A21" s="7">
        <v>15</v>
      </c>
      <c r="B21" s="8" t="s">
        <v>15</v>
      </c>
      <c r="C21" s="43">
        <v>28</v>
      </c>
      <c r="D21" s="43">
        <v>28</v>
      </c>
      <c r="E21" s="43">
        <v>28</v>
      </c>
      <c r="F21" s="43">
        <v>45</v>
      </c>
      <c r="G21" s="43">
        <v>39</v>
      </c>
      <c r="H21" s="43">
        <f t="shared" si="0"/>
        <v>168</v>
      </c>
      <c r="I21" s="4"/>
      <c r="J21" s="1"/>
    </row>
    <row r="22" spans="1:10" ht="18.75" x14ac:dyDescent="0.3">
      <c r="A22" s="7">
        <v>16</v>
      </c>
      <c r="B22" s="8" t="s">
        <v>19</v>
      </c>
      <c r="C22" s="43">
        <v>15</v>
      </c>
      <c r="D22" s="43">
        <v>15</v>
      </c>
      <c r="E22" s="43">
        <v>15</v>
      </c>
      <c r="F22" s="43">
        <v>24</v>
      </c>
      <c r="G22" s="43">
        <v>21</v>
      </c>
      <c r="H22" s="43">
        <f t="shared" si="0"/>
        <v>90</v>
      </c>
      <c r="I22" s="4"/>
      <c r="J22" s="1"/>
    </row>
    <row r="23" spans="1:10" ht="18.75" x14ac:dyDescent="0.3">
      <c r="A23" s="7">
        <v>17</v>
      </c>
      <c r="B23" s="8" t="s">
        <v>18</v>
      </c>
      <c r="C23" s="43">
        <v>25</v>
      </c>
      <c r="D23" s="43">
        <v>25</v>
      </c>
      <c r="E23" s="43">
        <v>25</v>
      </c>
      <c r="F23" s="43">
        <v>41</v>
      </c>
      <c r="G23" s="43">
        <v>34</v>
      </c>
      <c r="H23" s="43">
        <f t="shared" si="0"/>
        <v>150</v>
      </c>
      <c r="I23" s="4"/>
      <c r="J23" s="1"/>
    </row>
    <row r="24" spans="1:10" ht="18.75" x14ac:dyDescent="0.3">
      <c r="A24" s="132" t="s">
        <v>17</v>
      </c>
      <c r="B24" s="132"/>
      <c r="C24" s="44">
        <f t="shared" ref="C24:H24" si="1">SUM(C7:C23)</f>
        <v>500</v>
      </c>
      <c r="D24" s="44">
        <f t="shared" si="1"/>
        <v>500</v>
      </c>
      <c r="E24" s="44">
        <f t="shared" si="1"/>
        <v>500</v>
      </c>
      <c r="F24" s="44">
        <f t="shared" si="1"/>
        <v>800</v>
      </c>
      <c r="G24" s="44">
        <f t="shared" si="1"/>
        <v>700</v>
      </c>
      <c r="H24" s="44">
        <f t="shared" si="1"/>
        <v>3000</v>
      </c>
      <c r="I24" s="4"/>
      <c r="J24" s="1"/>
    </row>
    <row r="25" spans="1:10" ht="18.75" x14ac:dyDescent="0.3">
      <c r="A25" s="4"/>
      <c r="B25" s="4"/>
      <c r="C25" s="4"/>
      <c r="D25" s="4"/>
      <c r="E25" s="4"/>
      <c r="F25" s="4"/>
      <c r="G25" s="4"/>
      <c r="H25" s="4"/>
      <c r="I25" s="4"/>
      <c r="J25" s="1"/>
    </row>
    <row r="26" spans="1:10" ht="18.75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10" ht="18.75" x14ac:dyDescent="0.3">
      <c r="A27" s="4"/>
      <c r="B27" s="4"/>
      <c r="C27" s="4"/>
      <c r="D27" s="4"/>
      <c r="E27" s="5"/>
      <c r="F27" s="5"/>
      <c r="G27" s="5"/>
      <c r="H27" s="5"/>
      <c r="I27" s="5"/>
    </row>
    <row r="28" spans="1:10" ht="18.75" x14ac:dyDescent="0.3">
      <c r="A28" s="4"/>
      <c r="B28" s="4"/>
      <c r="C28" s="4"/>
      <c r="D28" s="4"/>
      <c r="E28" s="5"/>
      <c r="F28" s="5"/>
      <c r="G28" s="5"/>
      <c r="H28" s="5"/>
      <c r="I28" s="5"/>
    </row>
    <row r="29" spans="1:10" ht="18.75" x14ac:dyDescent="0.3">
      <c r="A29" s="4"/>
      <c r="B29" s="4"/>
      <c r="C29" s="4"/>
      <c r="D29" s="4"/>
      <c r="E29" s="5"/>
      <c r="F29" s="5"/>
      <c r="G29" s="5"/>
      <c r="H29" s="5"/>
      <c r="I29" s="5"/>
    </row>
  </sheetData>
  <mergeCells count="11">
    <mergeCell ref="A24:B24"/>
    <mergeCell ref="A2:H2"/>
    <mergeCell ref="A3:H3"/>
    <mergeCell ref="G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Biểu 01;Tuyên truyền</vt:lpstr>
      <vt:lpstr>Biểu 02; khoán BVR</vt:lpstr>
      <vt:lpstr>Biểu 03 FSC</vt:lpstr>
      <vt:lpstr>Biểu 4;Trồng gỗ lớn</vt:lpstr>
      <vt:lpstr>Biểu 05,06 đường băng cản lửa</vt:lpstr>
      <vt:lpstr>Biểu 07 trồng cây phân tán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 Anh Tuan</dc:creator>
  <cp:lastModifiedBy>Trieu Anh Tuan</cp:lastModifiedBy>
  <cp:lastPrinted>2021-05-25T00:41:50Z</cp:lastPrinted>
  <dcterms:created xsi:type="dcterms:W3CDTF">2021-03-05T07:05:13Z</dcterms:created>
  <dcterms:modified xsi:type="dcterms:W3CDTF">2021-05-25T02:05:50Z</dcterms:modified>
</cp:coreProperties>
</file>